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firstSheet="2" activeTab="2"/>
  </bookViews>
  <sheets>
    <sheet name="кон.1кв" sheetId="1" r:id="rId1"/>
    <sheet name="район1кв" sheetId="2" r:id="rId2"/>
    <sheet name="приложение 1" sheetId="3" r:id="rId3"/>
  </sheets>
  <definedNames/>
  <calcPr fullCalcOnLoad="1"/>
</workbook>
</file>

<file path=xl/sharedStrings.xml><?xml version="1.0" encoding="utf-8"?>
<sst xmlns="http://schemas.openxmlformats.org/spreadsheetml/2006/main" count="479" uniqueCount="247">
  <si>
    <t xml:space="preserve"> </t>
  </si>
  <si>
    <t>% исполнения</t>
  </si>
  <si>
    <t>НАЛОГОВЫЕ ДОХОДЫ</t>
  </si>
  <si>
    <t>НАЛОГИ НА ПРИБЫЛЬ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</si>
  <si>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</si>
  <si>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</si>
  <si>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</si>
  <si>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</t>
  </si>
  <si>
    <t>НАЛОГИ НА ИМУЩЕСТВО</t>
  </si>
  <si>
    <t>Налог на имущество физических лиц</t>
  </si>
  <si>
    <t>Налог на имущество предприятий</t>
  </si>
  <si>
    <t>Земельный налог</t>
  </si>
  <si>
    <t>Государственная пошлина</t>
  </si>
  <si>
    <t>НЕНАЛОГОВЫЕ  ДОХОДЫ</t>
  </si>
  <si>
    <t>Доходы от сдачи в аренду имущества, находящегося в государственной и муниципальной собственности</t>
  </si>
  <si>
    <t>- арендная плата за земли не с/хназначения</t>
  </si>
  <si>
    <t>Прочие поступления от имущества, находящегося в государственной и муниципальной собственности, а также поступления от разрешенных видов деятельности</t>
  </si>
  <si>
    <t>ИТОГО СОБСТВЕННЫХ ДОХОДОВ</t>
  </si>
  <si>
    <t>БЕЗВОЗМЕЗДНЫЕ ПЕРЕЧИСЛЕНИЯ</t>
  </si>
  <si>
    <t>Субвенции</t>
  </si>
  <si>
    <t>ИТОГО ДОХОДОВ</t>
  </si>
  <si>
    <t>Прочие неналоговые доходы</t>
  </si>
  <si>
    <t>ВСЕГО ДОХОДОВ</t>
  </si>
  <si>
    <t>Взаимные расчеты</t>
  </si>
  <si>
    <t>Субсидии</t>
  </si>
  <si>
    <t>Единый сельскохозяйственный налог</t>
  </si>
  <si>
    <t>ПРОЧИЕ  НАЛОГИ, ПОШЛИНЫ И СБОРЫ</t>
  </si>
  <si>
    <t>ДОХОДЫ ОТ ИСПОЛЬЗОВАНИЯ ИМУЩЕСТВА, НАХОДЯЩЕГОСЯ В ГОСУДАРСТВЕННОЙ И МУНИЦИПАЛЬНОЙ СОБСТВЕННОСТИ, ИЛИ ОТ ДЕЯТЕЛЬНОСТИ ГОСУДАРСТВЕННЫХ И МУНИЦИПАЛЬНЫХ ОРГАНИЗАЦИЙ</t>
  </si>
  <si>
    <t>ОТ БЮДЖЕТОВ ДРУГИХ УРОВНЕЙ</t>
  </si>
  <si>
    <t>- на СМИ</t>
  </si>
  <si>
    <t xml:space="preserve">на обеспечение образовательного процесса </t>
  </si>
  <si>
    <t>.Налог с продаж</t>
  </si>
  <si>
    <t xml:space="preserve"> Налог на имущество предприятий</t>
  </si>
  <si>
    <t>Налог на рекламу</t>
  </si>
  <si>
    <t>Налог на содержание милиции</t>
  </si>
  <si>
    <t>БАЛАНС</t>
  </si>
  <si>
    <t>ЗЕМЕЛЬНЫЙ НАЛОГ</t>
  </si>
  <si>
    <t>ЗАДОЛЖЕННОСТЬ ПО ОТМЕНЕННЫМ НАЛОГАМ И СБОРАМ</t>
  </si>
  <si>
    <t>-доходы от сдачи в аренду имущества</t>
  </si>
  <si>
    <t>Невыясненные поступления</t>
  </si>
  <si>
    <t>Штрафные санкции и возмещение ущерба</t>
  </si>
  <si>
    <t xml:space="preserve"> Налог на прибыль организаций, зачисляемый в местные бюджеты (в части сумм по расчетамза 2004 год и погашения задолженности прошлых лет)</t>
  </si>
  <si>
    <t>платежи за добычу подземных вод</t>
  </si>
  <si>
    <t>в т.ч.: арендная плата за земли поселений</t>
  </si>
  <si>
    <t>Платежи за негативное воздействие на окружающую среду</t>
  </si>
  <si>
    <t>Платежи от государственных и унитарных предприятий</t>
  </si>
  <si>
    <t>на исполнение полномочий органов государственной власти Нижегородской области по расчету и предоставлению дотаций поселениям</t>
  </si>
  <si>
    <t>на исполнение отдельных государственных полномочий по воспитанию и обучению детей инвалидов в муниципальных дошкольных образовательных учреждениях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</si>
  <si>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</si>
  <si>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Дотация на поддержку мер по обеспечению сбалансированности бюджетов муниципальных районов</t>
  </si>
  <si>
    <t>село</t>
  </si>
  <si>
    <t>город</t>
  </si>
  <si>
    <t>район</t>
  </si>
  <si>
    <t>Дотации и субвенции нижестоящим бюджетам</t>
  </si>
  <si>
    <t>Субвенции на передачу полномочий поселений</t>
  </si>
  <si>
    <t>консолидированный бюджет</t>
  </si>
  <si>
    <t xml:space="preserve">% исполнения </t>
  </si>
  <si>
    <t>Прочие местные налоги и сборы</t>
  </si>
  <si>
    <t>на обеспечение равной доступности услуг общественного транспорта</t>
  </si>
  <si>
    <t>Доходы от оказания платных услуг и компенсаций затрат государства</t>
  </si>
  <si>
    <t>на исполнение отдельных гос.полномочий по обеспечению полноценным питанием детей в возрасте до 3-х лет, в т.ч. через специальные пункты питания и магазины по заключению врачей</t>
  </si>
  <si>
    <t>на исполнение гос.полномочий по  созданию и организации деятельности комиссий по делам несовершенолетних и защите их прав</t>
  </si>
  <si>
    <t>на исполнение отдельных государственных полномочий по проддержке с/х производства</t>
  </si>
  <si>
    <t>на исполнение отдельных государственных полномочий по  поддержке и социальному обслуживанию детей сирот и детей, оставшихся без попечения родителей, находящихся на воспитании в приемных семьях и сем.детс.домах</t>
  </si>
  <si>
    <t xml:space="preserve">-  на выплату вознагрождений за выполнение функций классного руководителя педагогическим работникам МОУ </t>
  </si>
  <si>
    <t xml:space="preserve"> на осуществление полномочий по первичному воинскому учету</t>
  </si>
  <si>
    <t xml:space="preserve">  на денежные выплаты мед.персоналу ФАПов, врачам, фельдшерам и мед.сестрам скорой мед.помощи.МУ здравоохранения</t>
  </si>
  <si>
    <t>на доплату к заработной плате молодым специалистам</t>
  </si>
  <si>
    <t xml:space="preserve"> на выплату компенсационной  части родительской платы за содержание ребенка </t>
  </si>
  <si>
    <t>остаток бюджетных средств на нач.года</t>
  </si>
  <si>
    <t>И</t>
  </si>
  <si>
    <t>Источники( продажа земли)</t>
  </si>
  <si>
    <t>план на 2007 г</t>
  </si>
  <si>
    <t>- арендная плата за земли</t>
  </si>
  <si>
    <t>Продажа мат и немат активов</t>
  </si>
  <si>
    <t>на осуществление части полномочий по решению вопросов местного значения  из бюджетов поселений бюджету муниц.района</t>
  </si>
  <si>
    <t>Возврат остатков субсидий и субвенций</t>
  </si>
  <si>
    <t>% исп.к 1 кв.</t>
  </si>
  <si>
    <t xml:space="preserve"> Налог на прибыль организаций, зачислявшийся до 1января 2005г.в местные бюджеты, мобилизуемые на территориях муниципальных районов </t>
  </si>
  <si>
    <t>Приложение 1</t>
  </si>
  <si>
    <t>000 1 01 02000 01 0000 110</t>
  </si>
  <si>
    <t>000 1 05 00000 00 0000 000</t>
  </si>
  <si>
    <t>000 1 05 02000 02 0000 110</t>
  </si>
  <si>
    <t>000 1 05 03000 01 0000 110</t>
  </si>
  <si>
    <t>000 1 06 02000 02 0000 110</t>
  </si>
  <si>
    <t>000 1 08 00000 00 0000 000</t>
  </si>
  <si>
    <t>000 1 09 00000 00 0000 000</t>
  </si>
  <si>
    <t>000 1 11 05000 00 0000 120</t>
  </si>
  <si>
    <t>000 1 11 05035 05 0000 120</t>
  </si>
  <si>
    <t>000 1 13 03050 05 0000 130</t>
  </si>
  <si>
    <t>000 1 14 02033 05 0000 410</t>
  </si>
  <si>
    <t>000 1 16 00000 00 0000 000</t>
  </si>
  <si>
    <t>000 2 02 01001 05 0000 151</t>
  </si>
  <si>
    <t>000 1 19 05000 05 0000 151</t>
  </si>
  <si>
    <t>000 2 02 00000 00 0000 000</t>
  </si>
  <si>
    <t>000 1 06 00000 00 0000 000</t>
  </si>
  <si>
    <t>Код дохода по КД</t>
  </si>
  <si>
    <t>Нижегородской области</t>
  </si>
  <si>
    <t xml:space="preserve"> Справка об исполнении бюджета за 1 квартал 2008г.</t>
  </si>
  <si>
    <t>план на 2008 г</t>
  </si>
  <si>
    <t>план на 1 кв.2008г.</t>
  </si>
  <si>
    <t>исполнено за 1  кв. 2008г</t>
  </si>
  <si>
    <t>Продажа земли</t>
  </si>
  <si>
    <t>Дотация из областного фонда финансовой поддержки  на выравнивание бюджетной обеспеченности муницип.районов</t>
  </si>
  <si>
    <t>- на строительство и реконструкцию объектов капитального строительства в рамках областной целевой программы " Развитие социальной и инженерной инфраструктуры как основы повышения качества жизни населения Нижегородской области на 2008 год</t>
  </si>
  <si>
    <t>в т.ч. достройка пристроя к школе в г.Княгинино</t>
  </si>
  <si>
    <t>- газификация д.Драчиха</t>
  </si>
  <si>
    <t>- газификация д.Ключищи</t>
  </si>
  <si>
    <t>- газификация д.Михайловка</t>
  </si>
  <si>
    <t>- газификация д.Озерки</t>
  </si>
  <si>
    <t>строительство Дома культуры</t>
  </si>
  <si>
    <t xml:space="preserve"> - на выплату надбавки к тарифным ставкам ( окладам) единой тарифной сетке работникам МОУ ( с учетом начислений на неё)</t>
  </si>
  <si>
    <t xml:space="preserve"> - на финансирование услуг оперативной радиосвязи стандарта ТЕТRА</t>
  </si>
  <si>
    <t>-на денежные выплаты мед.персоналу ФАПов, врачам, фельдшерам и мед сестрам скорой мед помощи МУ здравоохранения</t>
  </si>
  <si>
    <t>на осуществление отдельных государственных полномочий по опеке и попечительству в отношении несовершенолетних граждан</t>
  </si>
  <si>
    <t>Дотация из областного фонда финансовой на выравнивание бюджетной обеспеченности муниципальных районов</t>
  </si>
  <si>
    <t>000 1 01 00000 00 0000 000</t>
  </si>
  <si>
    <t>000 1 11 000000 00 0000 000</t>
  </si>
  <si>
    <t>000 1 11 05010 10 0000 120</t>
  </si>
  <si>
    <t>000 1 11 09045 05 0000 120</t>
  </si>
  <si>
    <t>000 1 12 01000 01 0000 120</t>
  </si>
  <si>
    <t>000 1 14 06014 10 0000 420</t>
  </si>
  <si>
    <t>000 1 17 01000 00 0000 180</t>
  </si>
  <si>
    <t>000 2 02 02000 00 0000 151</t>
  </si>
  <si>
    <t>000 2 02 02024 05 0000 151</t>
  </si>
  <si>
    <t>000 2 02 02999 05 0000 151</t>
  </si>
  <si>
    <t>000 2 02 03000 00 0000 151</t>
  </si>
  <si>
    <t>000 2 02 03015 05 0000 151</t>
  </si>
  <si>
    <t>000 2 02 03021 05 0000 151</t>
  </si>
  <si>
    <t>000 2 02 03029 05 0000 151</t>
  </si>
  <si>
    <t>000 2 02 03034 05 0000 151</t>
  </si>
  <si>
    <t>000 2 02 04014 05 0000 151</t>
  </si>
  <si>
    <t>000 2 02 03024 05 0000 151</t>
  </si>
  <si>
    <t>000 8 50 00000 00 0000 000</t>
  </si>
  <si>
    <t>к Постановлению главы местного</t>
  </si>
  <si>
    <t>самоуправления Княгининского района</t>
  </si>
  <si>
    <t>от_________________ №__________</t>
  </si>
  <si>
    <t>самоуправления Княгигнинского района</t>
  </si>
  <si>
    <t>от____________________ №__________</t>
  </si>
  <si>
    <t xml:space="preserve">  Сведения об исполнении районного бюджета   за 1квартал  2008г.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</si>
  <si>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</si>
  <si>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</si>
  <si>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</si>
  <si>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</si>
  <si>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в т.ч. за счет субвенции на осуществление государственных полномочий по исполнению функций комиссий по делам несовершеннолетних и защите их прав </t>
  </si>
  <si>
    <t>в т.ч.за счет субвенции на осуществление отдельных государственных полномочий по опеке и попечительству в отношении несовершеннолетних граждан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</si>
  <si>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</si>
  <si>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</t>
  </si>
  <si>
    <t>Другие общегосударственные вопросы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</si>
  <si>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</si>
  <si>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</si>
  <si>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</si>
  <si>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Топливно-энергетический комплекс</t>
  </si>
  <si>
    <t>Выполнение функций органоми местного самоуправления</t>
  </si>
  <si>
    <t>в т.ч. за счет субвенции на исполнение отдельных государственных полномочий по поддержке сельскохозяйственного производства</t>
  </si>
  <si>
    <t>Субсидирование проц.ставок по кредитам, полученным на развитие малых форм хозяйствования в АПК</t>
  </si>
  <si>
    <t>в т.ч. за счет субвенции на субсидирование проц.ставок по кредитам, полученным на развитие малых форм хозяйствования в АПК</t>
  </si>
  <si>
    <t>Субсидирование процентных ставок по привлеченным кредитам</t>
  </si>
  <si>
    <t>Расходы по газификации села</t>
  </si>
  <si>
    <t>Расходы по газификации котельной администрации</t>
  </si>
  <si>
    <t>ЖКХ</t>
  </si>
  <si>
    <t>Жилищное хозяйство</t>
  </si>
  <si>
    <t>в том числе:</t>
  </si>
  <si>
    <t>расходы по капитальному ремонту жилых домов</t>
  </si>
  <si>
    <t>субсидирование процентных ставок по привлеченным кредитам</t>
  </si>
  <si>
    <t>целевая программа "Доступное и комфортное жилье гражданам России на территории Княгининского района Нижегородской области на 2006-2010г.г."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</si>
  <si>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</si>
  <si>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</si>
  <si>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</si>
  <si>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</si>
  <si>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Национальная безопасность и правоохранительная деятельность</t>
  </si>
  <si>
    <t>Органы внутренних дел</t>
  </si>
  <si>
    <t>Государственная противопожарная служба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</si>
  <si>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</si>
  <si>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Образование</t>
  </si>
  <si>
    <t>в т.ч. за счет субвенции  на исполнение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</si>
  <si>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 xml:space="preserve"> за счет субвенции на обеспечение общеобразовательного процесса</t>
  </si>
  <si>
    <t>за счет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</t>
  </si>
  <si>
    <t>за счет субвенции на доплату к заработной плате молодым специалистам</t>
  </si>
  <si>
    <t>Культура, кинематография и средства массовой информации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</si>
  <si>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</si>
  <si>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</si>
  <si>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</si>
  <si>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</si>
  <si>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</si>
  <si>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</si>
  <si>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</si>
  <si>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за счет субвенции на исполнение отдельных государственных полномочий по обеспечению полноценным питанием детей в возрасте до трех лет, в том числе через специальные пункты питания и магазины по заключению врачей</t>
  </si>
  <si>
    <t>Амбулаторная помощь</t>
  </si>
  <si>
    <t>за счет субвенции на денежные выплаты медицинскому персоналу фельдшерско-акушерских  пунктов, врачам, фельдшерам и медицинским сестрам скорой медицинской помощи муниципальных учреждений здравоохранения</t>
  </si>
  <si>
    <t>Физическая культура и спорт</t>
  </si>
  <si>
    <t>Социальная политика</t>
  </si>
  <si>
    <t xml:space="preserve">Итого расходов </t>
  </si>
  <si>
    <t>Финансовая помощь бюджетам других уровней</t>
  </si>
  <si>
    <t>за счет субвенции на исполнение полномочий органов государственной власти Нижегородской области по расчету и предоставлению дотаций поселениям</t>
  </si>
  <si>
    <t>за счет субвенции на осуществление полномочий по первичному воинскому учету на территориях, где отсутствуют военные комиссариаты</t>
  </si>
  <si>
    <t xml:space="preserve">Остаток бюджетных средств на конец года </t>
  </si>
  <si>
    <t>Результат исполнения бюджета (дефицит "-", профицит "+")</t>
  </si>
  <si>
    <t xml:space="preserve">исполнено </t>
  </si>
  <si>
    <t xml:space="preserve">                             Итого расходов</t>
  </si>
  <si>
    <t>РАСХОДЫ</t>
  </si>
  <si>
    <t>Начальник финансового управления                                                Н.А.Тямусева</t>
  </si>
  <si>
    <t xml:space="preserve">                                         ИТОГО ДОХОДОВ</t>
  </si>
  <si>
    <t>на поддержку элитного семеноводства</t>
  </si>
  <si>
    <t>на осуществление государственных полномочий по финансовому обеспечению поддержки племенного животноводства</t>
  </si>
  <si>
    <t>на возмещение гражданам, ведущим ЛПХ, СПК, КФХ части затрат на уплату процентов по кредитам, полученным в российских кредитных организациях, и займам, полученным в с/х кредитных потребительских кооперативах в 2005-2010 г.г. на срок до 8лет</t>
  </si>
  <si>
    <t>на осуществление государственных  полномочий по финансовому обеспечению поддержки обновления основных средств с/х товаропроизводителей</t>
  </si>
  <si>
    <t>на осуществление госуджарственных полномочий по финансовому обеспечению поддержки мероприятий по повышению плодородия почв</t>
  </si>
  <si>
    <t>на доплату к заработной плате молодым специалистам, работающих в учреждениях образования, здравоохранения, спорта и культуры</t>
  </si>
  <si>
    <t>на возмещение расходов по уплате налога на имущество организаций бюд.учреждениями, финансируемыми за счет средств местного бюджета</t>
  </si>
  <si>
    <t>на приобретение и внедрение программного обеспечения для планирования  и размещения муниципапального заказа</t>
  </si>
  <si>
    <t>на коспенсацию части затрат на приобретение средств химизации</t>
  </si>
  <si>
    <t>Доходы от перечисления части прибыли, остающейся после уплаты налогов и иных обязательных платежей  муниц.унитар.предприятий, созданных муниципальными районами</t>
  </si>
  <si>
    <t>Доходы бюджетов поселений от возврата остатков субсидий и субвенций прощлых лет из бюджетов  муниципальных районов</t>
  </si>
  <si>
    <t>на обеспечение жильем  инвалидов войны и инвалидов боевых действий, участников ВОВ, ветеранов боевых действий, военнослужащих, проходивших военную службу с 22 июня 1941г. По 3 сентября 1945г., граждан награжденных знаком "Жителю блокадного Ленинграда", лиц, работавших на военных объектах в период ВОВ, членов семей погибших ( умерших) инвалидов войны, участников ВОВ, ветеранов боевых действий, инвалидов и семей, имеющих детей инвалидов</t>
  </si>
  <si>
    <t>на составление (изменение и дополнение) списков кандидатов в присяжные заседатели федеральных  судов общей юрисдикции в РФ</t>
  </si>
  <si>
    <t xml:space="preserve">               самоуправления Княгигнинского района</t>
  </si>
  <si>
    <t xml:space="preserve">               Нижегородской области</t>
  </si>
  <si>
    <t xml:space="preserve">               к Постановлению главы местного</t>
  </si>
  <si>
    <t xml:space="preserve">               Приложение 1</t>
  </si>
  <si>
    <t xml:space="preserve">субсидии молодым семьям на приобретение жилья </t>
  </si>
  <si>
    <t>на осуществление мероприятий по обеспечению жильем граждан РФ, проживающих в сельской местности</t>
  </si>
  <si>
    <t>на осуществление государственных полномочий по финансовому обеспечению поддержки стабилизации и увеличению пооголовья КРС</t>
  </si>
  <si>
    <t>на осуществление государственных полномочий по финансовому обеспечению поддержки  на компенсацию части затрат на приобретение дизельного топлива за счет средств областного бюджета</t>
  </si>
  <si>
    <t>исполнено за 9 мес 2008г</t>
  </si>
  <si>
    <t>на возмещение затрат на проведение оценки объектов недвижимости, принадлежащих гражданам на праве собственности</t>
  </si>
  <si>
    <t xml:space="preserve"> на приобретение жилья детям - сиротам</t>
  </si>
  <si>
    <t>000 1 11 00000 00 0000 000</t>
  </si>
  <si>
    <t>000 1 11 09045 10 0000 120</t>
  </si>
  <si>
    <t>000 1 17 01050 05 0000 180</t>
  </si>
  <si>
    <t>000 1 11 07015 05 0000 120</t>
  </si>
  <si>
    <t>000 1 17 05050 05 0000 180</t>
  </si>
  <si>
    <t>000 1 14 06014 10 0000 430</t>
  </si>
  <si>
    <t>000  1 19 05000 05 0000 151</t>
  </si>
  <si>
    <t>000 2 00 00000 00 0000 000</t>
  </si>
  <si>
    <t>000 2 02 02085 05 0000 151</t>
  </si>
  <si>
    <t>000 2 02 02008 05 0000 151</t>
  </si>
  <si>
    <t>000 2 02 03036 05 0000 151</t>
  </si>
  <si>
    <t>000 2 02 03043 05 0000 151</t>
  </si>
  <si>
    <t>000 2 02 03046 05 0000 151</t>
  </si>
  <si>
    <t>000 2 02 03048 05 0000 151</t>
  </si>
  <si>
    <t>000 2 02 03030 05 0000 151</t>
  </si>
  <si>
    <t>000 2 02 03007 05 0000 151</t>
  </si>
  <si>
    <t>000 2 02 03026 05 0000 151</t>
  </si>
  <si>
    <t>000 2 02 04012 05 0000 151</t>
  </si>
  <si>
    <t>Исполнение по доходам районного бюджета по кодам классификации доходов бюджетов за 9 месяцев 2008 года</t>
  </si>
  <si>
    <t xml:space="preserve">                           от 13.10.2008г № 815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</si>
</sst>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64" fontId="4" fillId="0" borderId="14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164" fontId="6" fillId="33" borderId="17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4" fontId="8" fillId="33" borderId="17" xfId="0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8" fillId="0" borderId="0" xfId="0" applyFont="1" applyBorder="1" applyAlignment="1">
      <alignment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33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4" fontId="6" fillId="33" borderId="19" xfId="0" applyNumberFormat="1" applyFont="1" applyFill="1" applyBorder="1" applyAlignment="1">
      <alignment horizontal="center" vertical="center"/>
    </xf>
    <xf numFmtId="164" fontId="6" fillId="33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>
      <alignment horizontal="justify"/>
    </xf>
    <xf numFmtId="0" fontId="13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2" fillId="0" borderId="10" xfId="0" applyNumberFormat="1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0" borderId="21" xfId="0" applyFont="1" applyFill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4" fontId="6" fillId="33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2" fillId="33" borderId="19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4" fontId="4" fillId="0" borderId="0" xfId="43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pane xSplit="5" ySplit="14" topLeftCell="G74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1" sqref="A1:IV85"/>
    </sheetView>
  </sheetViews>
  <sheetFormatPr defaultColWidth="9.00390625" defaultRowHeight="12.75"/>
  <cols>
    <col min="1" max="1" width="46.00390625" style="0" customWidth="1"/>
    <col min="2" max="2" width="8.625" style="0" customWidth="1"/>
    <col min="3" max="3" width="8.125" style="0" customWidth="1"/>
    <col min="4" max="4" width="8.375" style="0" customWidth="1"/>
    <col min="5" max="5" width="6.375" style="0" customWidth="1"/>
    <col min="6" max="7" width="7.75390625" style="0" customWidth="1"/>
    <col min="8" max="8" width="6.875" style="0" customWidth="1"/>
    <col min="9" max="9" width="7.375" style="0" customWidth="1"/>
    <col min="10" max="10" width="6.00390625" style="0" customWidth="1"/>
    <col min="11" max="11" width="7.375" style="0" customWidth="1"/>
    <col min="12" max="12" width="6.625" style="0" customWidth="1"/>
    <col min="13" max="13" width="7.00390625" style="0" customWidth="1"/>
    <col min="14" max="14" width="5.75390625" style="0" customWidth="1"/>
    <col min="15" max="16" width="8.375" style="0" customWidth="1"/>
    <col min="17" max="17" width="8.00390625" style="0" customWidth="1"/>
    <col min="18" max="18" width="6.25390625" style="0" customWidth="1"/>
  </cols>
  <sheetData>
    <row r="1" spans="1:18" s="55" customFormat="1" ht="12.75">
      <c r="A1" s="54" t="s">
        <v>0</v>
      </c>
      <c r="B1" s="54"/>
      <c r="C1" s="54"/>
      <c r="D1" s="54"/>
      <c r="E1" s="54"/>
      <c r="F1" s="5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55" customFormat="1" ht="12.75">
      <c r="A2" s="16" t="s">
        <v>98</v>
      </c>
      <c r="B2" s="64"/>
      <c r="C2" s="64"/>
      <c r="D2" s="17"/>
      <c r="E2" s="17"/>
      <c r="F2" s="17"/>
      <c r="G2" s="16"/>
      <c r="H2" s="16"/>
      <c r="I2" s="17"/>
      <c r="J2" s="17"/>
      <c r="K2" s="18"/>
      <c r="L2" s="18"/>
      <c r="M2" s="15"/>
      <c r="N2" s="15"/>
      <c r="O2" s="15"/>
      <c r="P2" s="15"/>
      <c r="Q2" s="15"/>
      <c r="R2" s="15"/>
    </row>
    <row r="3" spans="1:18" s="55" customFormat="1" ht="12.75">
      <c r="A3" s="16"/>
      <c r="B3" s="64"/>
      <c r="C3" s="64"/>
      <c r="D3" s="17"/>
      <c r="E3" s="17"/>
      <c r="F3" s="17"/>
      <c r="G3" s="16"/>
      <c r="H3" s="16"/>
      <c r="I3" s="17"/>
      <c r="J3" s="17"/>
      <c r="K3" s="18"/>
      <c r="L3" s="18"/>
      <c r="M3" s="15"/>
      <c r="N3" s="15"/>
      <c r="O3" s="15"/>
      <c r="P3" s="15"/>
      <c r="Q3" s="15"/>
      <c r="R3" s="15"/>
    </row>
    <row r="4" spans="1:18" s="55" customFormat="1" ht="13.5" thickBot="1">
      <c r="A4" s="16"/>
      <c r="B4" s="64"/>
      <c r="C4" s="64"/>
      <c r="D4" s="17"/>
      <c r="E4" s="17"/>
      <c r="F4" s="17"/>
      <c r="G4" s="16"/>
      <c r="H4" s="16"/>
      <c r="I4" s="17"/>
      <c r="J4" s="17"/>
      <c r="K4" s="15"/>
      <c r="L4" s="15"/>
      <c r="M4" s="15"/>
      <c r="N4" s="15"/>
      <c r="O4" s="15"/>
      <c r="P4" s="15"/>
      <c r="Q4" s="15"/>
      <c r="R4" s="15"/>
    </row>
    <row r="5" spans="1:18" s="55" customFormat="1" ht="12.75">
      <c r="A5" s="143" t="s">
        <v>0</v>
      </c>
      <c r="B5" s="147" t="s">
        <v>52</v>
      </c>
      <c r="C5" s="147"/>
      <c r="D5" s="147"/>
      <c r="E5" s="147"/>
      <c r="F5" s="147"/>
      <c r="G5" s="144" t="s">
        <v>50</v>
      </c>
      <c r="H5" s="144"/>
      <c r="I5" s="144"/>
      <c r="J5" s="145"/>
      <c r="K5" s="146" t="s">
        <v>51</v>
      </c>
      <c r="L5" s="144"/>
      <c r="M5" s="144"/>
      <c r="N5" s="145"/>
      <c r="O5" s="140" t="s">
        <v>55</v>
      </c>
      <c r="P5" s="141"/>
      <c r="Q5" s="141"/>
      <c r="R5" s="142"/>
    </row>
    <row r="6" spans="1:18" s="55" customFormat="1" ht="51">
      <c r="A6" s="143"/>
      <c r="B6" s="20" t="s">
        <v>99</v>
      </c>
      <c r="C6" s="20" t="s">
        <v>100</v>
      </c>
      <c r="D6" s="20" t="s">
        <v>101</v>
      </c>
      <c r="E6" s="20" t="s">
        <v>1</v>
      </c>
      <c r="F6" s="19" t="s">
        <v>77</v>
      </c>
      <c r="G6" s="20" t="s">
        <v>99</v>
      </c>
      <c r="H6" s="20" t="s">
        <v>100</v>
      </c>
      <c r="I6" s="20" t="s">
        <v>101</v>
      </c>
      <c r="J6" s="20" t="s">
        <v>1</v>
      </c>
      <c r="K6" s="20" t="s">
        <v>99</v>
      </c>
      <c r="L6" s="20" t="s">
        <v>100</v>
      </c>
      <c r="M6" s="20" t="s">
        <v>101</v>
      </c>
      <c r="N6" s="20" t="s">
        <v>1</v>
      </c>
      <c r="O6" s="20" t="s">
        <v>72</v>
      </c>
      <c r="P6" s="20" t="s">
        <v>100</v>
      </c>
      <c r="Q6" s="20" t="s">
        <v>101</v>
      </c>
      <c r="R6" s="21" t="s">
        <v>56</v>
      </c>
    </row>
    <row r="7" spans="1:18" s="55" customFormat="1" ht="12.75">
      <c r="A7" s="66" t="s">
        <v>2</v>
      </c>
      <c r="B7" s="23">
        <f>B9+B12+B15+B18+B19+B21</f>
        <v>35831</v>
      </c>
      <c r="C7" s="23">
        <f>C9+C12+C15+C18+C19+C21</f>
        <v>7181</v>
      </c>
      <c r="D7" s="23">
        <f>D9+D12+D15+D18+D19+D21</f>
        <v>7590.499999999999</v>
      </c>
      <c r="E7" s="23">
        <f>D7/B7*100</f>
        <v>21.184170132008592</v>
      </c>
      <c r="F7" s="22">
        <f>D7/C7*100</f>
        <v>105.7025483915889</v>
      </c>
      <c r="G7" s="22">
        <f>G9+G12+G15+G18+G19+G21</f>
        <v>912.5</v>
      </c>
      <c r="H7" s="22">
        <f>H9+H12+H15+H18+H19+H21</f>
        <v>126.1</v>
      </c>
      <c r="I7" s="22">
        <f>I9+I12+I15+I18+I19+I21</f>
        <v>379</v>
      </c>
      <c r="J7" s="89">
        <f>I7/G7*100</f>
        <v>41.534246575342465</v>
      </c>
      <c r="K7" s="90">
        <f>K9+K12+K15+K18+K19+K21</f>
        <v>1221.5</v>
      </c>
      <c r="L7" s="22">
        <f>L9+L12+L15+L18+L19+L21</f>
        <v>182.4</v>
      </c>
      <c r="M7" s="22">
        <f>M9+M12+M15+M18+M19+M21</f>
        <v>155.6</v>
      </c>
      <c r="N7" s="23">
        <f>M7/K7*100</f>
        <v>12.738436348751533</v>
      </c>
      <c r="O7" s="22">
        <f>O9+O12+O15+O18+O19+O21</f>
        <v>37965</v>
      </c>
      <c r="P7" s="22">
        <f>P9+P12+P15+P18+P19+P21</f>
        <v>7489.5</v>
      </c>
      <c r="Q7" s="22">
        <f>Q9+Q12+Q15+Q18+Q19+Q21</f>
        <v>8125.1</v>
      </c>
      <c r="R7" s="24">
        <f>Q7/O7*100</f>
        <v>21.40155406295272</v>
      </c>
    </row>
    <row r="8" spans="1:18" s="55" customFormat="1" ht="12.75">
      <c r="A8" s="67"/>
      <c r="B8" s="68"/>
      <c r="C8" s="68"/>
      <c r="D8" s="68"/>
      <c r="E8" s="69"/>
      <c r="F8" s="25"/>
      <c r="G8" s="25"/>
      <c r="H8" s="26"/>
      <c r="I8" s="28"/>
      <c r="J8" s="68"/>
      <c r="K8" s="68"/>
      <c r="L8" s="27"/>
      <c r="M8" s="28"/>
      <c r="N8" s="27"/>
      <c r="O8" s="29"/>
      <c r="P8" s="26"/>
      <c r="Q8" s="30"/>
      <c r="R8" s="31"/>
    </row>
    <row r="9" spans="1:18" s="55" customFormat="1" ht="15" customHeight="1">
      <c r="A9" s="70" t="s">
        <v>3</v>
      </c>
      <c r="B9" s="65">
        <f>B10+B11</f>
        <v>30004</v>
      </c>
      <c r="C9" s="65">
        <f>C10+C11</f>
        <v>6001</v>
      </c>
      <c r="D9" s="65">
        <f>D10+D11</f>
        <v>6456.7</v>
      </c>
      <c r="E9" s="39">
        <f aca="true" t="shared" si="0" ref="E9:E81">D9/B9*100</f>
        <v>21.51946407145714</v>
      </c>
      <c r="F9" s="51">
        <f>D9/C9*100</f>
        <v>107.59373437760374</v>
      </c>
      <c r="G9" s="32">
        <f>G10+G11</f>
        <v>0</v>
      </c>
      <c r="H9" s="32"/>
      <c r="I9" s="40">
        <f>I10+I11</f>
        <v>0</v>
      </c>
      <c r="J9" s="33">
        <v>0</v>
      </c>
      <c r="K9" s="65">
        <f>K10+K11</f>
        <v>0</v>
      </c>
      <c r="L9" s="32"/>
      <c r="M9" s="32">
        <f>M10+M11</f>
        <v>0</v>
      </c>
      <c r="N9" s="33">
        <v>0</v>
      </c>
      <c r="O9" s="34">
        <f>O11</f>
        <v>30004</v>
      </c>
      <c r="P9" s="35">
        <f aca="true" t="shared" si="1" ref="P9:P14">L9+H9+C9</f>
        <v>6001</v>
      </c>
      <c r="Q9" s="34">
        <f>Q11</f>
        <v>6456.7</v>
      </c>
      <c r="R9" s="36">
        <f aca="true" t="shared" si="2" ref="R9:R81">Q9/O9*100</f>
        <v>21.51946407145714</v>
      </c>
    </row>
    <row r="10" spans="1:18" s="55" customFormat="1" ht="12.75" hidden="1">
      <c r="A10" s="67" t="s">
        <v>4</v>
      </c>
      <c r="B10" s="68"/>
      <c r="C10" s="68"/>
      <c r="D10" s="68"/>
      <c r="E10" s="39" t="e">
        <f t="shared" si="0"/>
        <v>#DIV/0!</v>
      </c>
      <c r="F10" s="51"/>
      <c r="G10" s="37"/>
      <c r="H10" s="38"/>
      <c r="I10" s="28"/>
      <c r="J10" s="33" t="e">
        <f>I10/G10*100</f>
        <v>#DIV/0!</v>
      </c>
      <c r="K10" s="69"/>
      <c r="L10" s="26"/>
      <c r="M10" s="28"/>
      <c r="N10" s="33" t="e">
        <f>M10/K10*100</f>
        <v>#DIV/0!</v>
      </c>
      <c r="O10" s="29">
        <f>B10+G10+K10</f>
        <v>0</v>
      </c>
      <c r="P10" s="29">
        <f t="shared" si="1"/>
        <v>0</v>
      </c>
      <c r="Q10" s="29">
        <f>D10+I10+M10</f>
        <v>0</v>
      </c>
      <c r="R10" s="36" t="e">
        <f t="shared" si="2"/>
        <v>#DIV/0!</v>
      </c>
    </row>
    <row r="11" spans="1:18" s="55" customFormat="1" ht="12.75">
      <c r="A11" s="67" t="s">
        <v>5</v>
      </c>
      <c r="B11" s="68">
        <v>30004</v>
      </c>
      <c r="C11" s="68">
        <v>6001</v>
      </c>
      <c r="D11" s="68">
        <v>6456.7</v>
      </c>
      <c r="E11" s="39">
        <f t="shared" si="0"/>
        <v>21.51946407145714</v>
      </c>
      <c r="F11" s="51">
        <f aca="true" t="shared" si="3" ref="F11:F81">D11/C11*100</f>
        <v>107.59373437760374</v>
      </c>
      <c r="G11" s="25"/>
      <c r="H11" s="26"/>
      <c r="I11" s="28"/>
      <c r="J11" s="33"/>
      <c r="K11" s="69"/>
      <c r="L11" s="26"/>
      <c r="M11" s="28"/>
      <c r="N11" s="33"/>
      <c r="O11" s="29">
        <f>B11+G11+K11</f>
        <v>30004</v>
      </c>
      <c r="P11" s="29">
        <f t="shared" si="1"/>
        <v>6001</v>
      </c>
      <c r="Q11" s="29">
        <f>D11+I11+M11</f>
        <v>6456.7</v>
      </c>
      <c r="R11" s="36">
        <f t="shared" si="2"/>
        <v>21.51946407145714</v>
      </c>
    </row>
    <row r="12" spans="1:18" s="55" customFormat="1" ht="20.25" customHeight="1">
      <c r="A12" s="70" t="s">
        <v>6</v>
      </c>
      <c r="B12" s="65">
        <f>SUM(B13:B14)</f>
        <v>3331</v>
      </c>
      <c r="C12" s="65">
        <f>SUM(C13:C14)</f>
        <v>809</v>
      </c>
      <c r="D12" s="65">
        <f>SUM(D13:D14)</f>
        <v>895</v>
      </c>
      <c r="E12" s="39">
        <f t="shared" si="0"/>
        <v>26.868808165716</v>
      </c>
      <c r="F12" s="51">
        <f t="shared" si="3"/>
        <v>110.63040791100123</v>
      </c>
      <c r="G12" s="32">
        <f>SUM(G13:G14)</f>
        <v>86.7</v>
      </c>
      <c r="H12" s="32">
        <f>SUM(H13:H14)</f>
        <v>17</v>
      </c>
      <c r="I12" s="40">
        <f>SUM(I13:I14)</f>
        <v>8.8</v>
      </c>
      <c r="J12" s="33">
        <f>I12/G12*100</f>
        <v>10.149942329873127</v>
      </c>
      <c r="K12" s="65">
        <f>SUM(K13:K14)</f>
        <v>55.3</v>
      </c>
      <c r="L12" s="32">
        <f>SUM(L13:L14)</f>
        <v>7</v>
      </c>
      <c r="M12" s="32">
        <f>SUM(M13:M14)</f>
        <v>0</v>
      </c>
      <c r="N12" s="33">
        <f>M12/K12*100</f>
        <v>0</v>
      </c>
      <c r="O12" s="34">
        <f>SUM(O13:O14)</f>
        <v>3473</v>
      </c>
      <c r="P12" s="35">
        <f t="shared" si="1"/>
        <v>833</v>
      </c>
      <c r="Q12" s="34">
        <f>SUM(Q13:Q14)</f>
        <v>903.8000000000001</v>
      </c>
      <c r="R12" s="36">
        <f t="shared" si="2"/>
        <v>26.023610711200696</v>
      </c>
    </row>
    <row r="13" spans="1:18" s="55" customFormat="1" ht="12.75">
      <c r="A13" s="67" t="s">
        <v>7</v>
      </c>
      <c r="B13" s="68">
        <v>3189</v>
      </c>
      <c r="C13" s="68">
        <v>785</v>
      </c>
      <c r="D13" s="68">
        <v>886.2</v>
      </c>
      <c r="E13" s="39">
        <f t="shared" si="0"/>
        <v>27.7892756349953</v>
      </c>
      <c r="F13" s="51">
        <f t="shared" si="3"/>
        <v>112.89171974522294</v>
      </c>
      <c r="G13" s="25"/>
      <c r="H13" s="26"/>
      <c r="I13" s="28"/>
      <c r="J13" s="33"/>
      <c r="K13" s="69"/>
      <c r="L13" s="26"/>
      <c r="M13" s="28"/>
      <c r="N13" s="33"/>
      <c r="O13" s="29">
        <f>B13+G13+K13</f>
        <v>3189</v>
      </c>
      <c r="P13" s="29">
        <f t="shared" si="1"/>
        <v>785</v>
      </c>
      <c r="Q13" s="29">
        <f>D13+I13+M13</f>
        <v>886.2</v>
      </c>
      <c r="R13" s="36">
        <f t="shared" si="2"/>
        <v>27.7892756349953</v>
      </c>
    </row>
    <row r="14" spans="1:20" s="55" customFormat="1" ht="12.75">
      <c r="A14" s="67" t="s">
        <v>25</v>
      </c>
      <c r="B14" s="68">
        <v>142</v>
      </c>
      <c r="C14" s="68">
        <v>24</v>
      </c>
      <c r="D14" s="68">
        <v>8.8</v>
      </c>
      <c r="E14" s="39">
        <f t="shared" si="0"/>
        <v>6.19718309859155</v>
      </c>
      <c r="F14" s="51">
        <f t="shared" si="3"/>
        <v>36.66666666666667</v>
      </c>
      <c r="G14" s="25">
        <v>86.7</v>
      </c>
      <c r="H14" s="26">
        <v>17</v>
      </c>
      <c r="I14" s="28">
        <v>8.8</v>
      </c>
      <c r="J14" s="33">
        <f>I14/G14*100</f>
        <v>10.149942329873127</v>
      </c>
      <c r="K14" s="69">
        <v>55.3</v>
      </c>
      <c r="L14" s="26">
        <v>7</v>
      </c>
      <c r="M14" s="28"/>
      <c r="N14" s="33">
        <f>M14/K14*100</f>
        <v>0</v>
      </c>
      <c r="O14" s="29">
        <f>B14+G14+K14</f>
        <v>284</v>
      </c>
      <c r="P14" s="29">
        <f t="shared" si="1"/>
        <v>48</v>
      </c>
      <c r="Q14" s="29">
        <f>D14+I14+M14</f>
        <v>17.6</v>
      </c>
      <c r="R14" s="36">
        <f t="shared" si="2"/>
        <v>6.19718309859155</v>
      </c>
      <c r="T14" s="56"/>
    </row>
    <row r="15" spans="1:18" s="55" customFormat="1" ht="12.75">
      <c r="A15" s="70" t="s">
        <v>8</v>
      </c>
      <c r="B15" s="65">
        <f>SUM(B16:B17)</f>
        <v>1610</v>
      </c>
      <c r="C15" s="65">
        <f>SUM(C16:C17)</f>
        <v>193</v>
      </c>
      <c r="D15" s="65">
        <f>SUM(D16:D17)</f>
        <v>66.2</v>
      </c>
      <c r="E15" s="39">
        <f t="shared" si="0"/>
        <v>4.111801242236026</v>
      </c>
      <c r="F15" s="51">
        <f t="shared" si="3"/>
        <v>34.30051813471503</v>
      </c>
      <c r="G15" s="32">
        <f>SUM(G16:G17)</f>
        <v>126</v>
      </c>
      <c r="H15" s="32"/>
      <c r="I15" s="40">
        <f>SUM(I16:I17)</f>
        <v>3.3</v>
      </c>
      <c r="J15" s="39">
        <f>I15/G15*100</f>
        <v>2.6190476190476186</v>
      </c>
      <c r="K15" s="65">
        <f>SUM(K16:K17)</f>
        <v>501</v>
      </c>
      <c r="L15" s="32"/>
      <c r="M15" s="32">
        <f>SUM(M16:M17)</f>
        <v>8.3</v>
      </c>
      <c r="N15" s="39">
        <f>M15/K15*100</f>
        <v>1.656686626746507</v>
      </c>
      <c r="O15" s="34">
        <f>SUM(O16:O17)</f>
        <v>2237</v>
      </c>
      <c r="P15" s="35">
        <f aca="true" t="shared" si="4" ref="P15:P82">L15+H15+C15</f>
        <v>193</v>
      </c>
      <c r="Q15" s="34">
        <f>SUM(Q16:Q17)</f>
        <v>77.80000000000001</v>
      </c>
      <c r="R15" s="36">
        <f t="shared" si="2"/>
        <v>3.4778721502011627</v>
      </c>
    </row>
    <row r="16" spans="1:18" s="55" customFormat="1" ht="12.75">
      <c r="A16" s="67" t="s">
        <v>9</v>
      </c>
      <c r="B16" s="68"/>
      <c r="C16" s="68"/>
      <c r="D16" s="68"/>
      <c r="E16" s="39"/>
      <c r="F16" s="51"/>
      <c r="G16" s="25">
        <v>126</v>
      </c>
      <c r="H16" s="26"/>
      <c r="I16" s="28">
        <v>3.3</v>
      </c>
      <c r="J16" s="39">
        <f>I16/G16*100</f>
        <v>2.6190476190476186</v>
      </c>
      <c r="K16" s="69">
        <v>501</v>
      </c>
      <c r="L16" s="26"/>
      <c r="M16" s="28">
        <v>8.3</v>
      </c>
      <c r="N16" s="39">
        <f>M16/K16*100</f>
        <v>1.656686626746507</v>
      </c>
      <c r="O16" s="29">
        <f>-B16+G16+K16</f>
        <v>627</v>
      </c>
      <c r="P16" s="29">
        <f t="shared" si="4"/>
        <v>0</v>
      </c>
      <c r="Q16" s="29">
        <f>D16+I16+M16</f>
        <v>11.600000000000001</v>
      </c>
      <c r="R16" s="36">
        <f t="shared" si="2"/>
        <v>1.850079744816587</v>
      </c>
    </row>
    <row r="17" spans="1:18" s="55" customFormat="1" ht="12.75">
      <c r="A17" s="67" t="s">
        <v>10</v>
      </c>
      <c r="B17" s="68">
        <v>1610</v>
      </c>
      <c r="C17" s="68">
        <v>193</v>
      </c>
      <c r="D17" s="68">
        <v>66.2</v>
      </c>
      <c r="E17" s="39">
        <f t="shared" si="0"/>
        <v>4.111801242236026</v>
      </c>
      <c r="F17" s="51">
        <f t="shared" si="3"/>
        <v>34.30051813471503</v>
      </c>
      <c r="G17" s="25"/>
      <c r="H17" s="26"/>
      <c r="I17" s="28"/>
      <c r="J17" s="39"/>
      <c r="K17" s="69"/>
      <c r="L17" s="26"/>
      <c r="M17" s="28"/>
      <c r="N17" s="39"/>
      <c r="O17" s="29">
        <f>B17+G17+K17</f>
        <v>1610</v>
      </c>
      <c r="P17" s="29">
        <f t="shared" si="4"/>
        <v>193</v>
      </c>
      <c r="Q17" s="29">
        <f>D17+I17+M17</f>
        <v>66.2</v>
      </c>
      <c r="R17" s="36">
        <f t="shared" si="2"/>
        <v>4.111801242236026</v>
      </c>
    </row>
    <row r="18" spans="1:18" s="55" customFormat="1" ht="12.75">
      <c r="A18" s="70" t="s">
        <v>36</v>
      </c>
      <c r="B18" s="65"/>
      <c r="C18" s="65"/>
      <c r="D18" s="65"/>
      <c r="E18" s="39"/>
      <c r="F18" s="51"/>
      <c r="G18" s="32">
        <v>699.8</v>
      </c>
      <c r="H18" s="40">
        <v>109.1</v>
      </c>
      <c r="I18" s="41">
        <v>365.7</v>
      </c>
      <c r="J18" s="39">
        <f>I18/G18*100</f>
        <v>52.25778793941126</v>
      </c>
      <c r="K18" s="65">
        <v>665.2</v>
      </c>
      <c r="L18" s="40">
        <v>175.4</v>
      </c>
      <c r="M18" s="41">
        <v>160.1</v>
      </c>
      <c r="N18" s="39">
        <f>M18/K18*100</f>
        <v>24.067949488875524</v>
      </c>
      <c r="O18" s="35">
        <f>-B18+G18+K18</f>
        <v>1365</v>
      </c>
      <c r="P18" s="35">
        <f t="shared" si="4"/>
        <v>284.5</v>
      </c>
      <c r="Q18" s="35">
        <f>D18+I18+M18</f>
        <v>525.8</v>
      </c>
      <c r="R18" s="36">
        <f t="shared" si="2"/>
        <v>38.52014652014651</v>
      </c>
    </row>
    <row r="19" spans="1:18" s="55" customFormat="1" ht="12.75">
      <c r="A19" s="70" t="s">
        <v>26</v>
      </c>
      <c r="B19" s="65">
        <f>B20</f>
        <v>886</v>
      </c>
      <c r="C19" s="65">
        <f>C20</f>
        <v>178</v>
      </c>
      <c r="D19" s="65">
        <f>D20</f>
        <v>172.2</v>
      </c>
      <c r="E19" s="39">
        <f t="shared" si="0"/>
        <v>19.435665914221218</v>
      </c>
      <c r="F19" s="51">
        <f t="shared" si="3"/>
        <v>96.74157303370787</v>
      </c>
      <c r="G19" s="32">
        <f>G20</f>
        <v>0</v>
      </c>
      <c r="H19" s="32"/>
      <c r="I19" s="40">
        <f>I20</f>
        <v>0</v>
      </c>
      <c r="J19" s="33">
        <v>0</v>
      </c>
      <c r="K19" s="65">
        <f>K20</f>
        <v>0</v>
      </c>
      <c r="L19" s="32"/>
      <c r="M19" s="32">
        <v>0</v>
      </c>
      <c r="N19" s="33">
        <v>0</v>
      </c>
      <c r="O19" s="35">
        <f>B19+G19+K19</f>
        <v>886</v>
      </c>
      <c r="P19" s="35">
        <f t="shared" si="4"/>
        <v>178</v>
      </c>
      <c r="Q19" s="35">
        <f>D19+I19+M19</f>
        <v>172.2</v>
      </c>
      <c r="R19" s="36">
        <f t="shared" si="2"/>
        <v>19.435665914221218</v>
      </c>
    </row>
    <row r="20" spans="1:18" s="55" customFormat="1" ht="12.75">
      <c r="A20" s="67" t="s">
        <v>12</v>
      </c>
      <c r="B20" s="68">
        <v>886</v>
      </c>
      <c r="C20" s="68">
        <v>178</v>
      </c>
      <c r="D20" s="68">
        <v>172.2</v>
      </c>
      <c r="E20" s="39">
        <f t="shared" si="0"/>
        <v>19.435665914221218</v>
      </c>
      <c r="F20" s="51">
        <f t="shared" si="3"/>
        <v>96.74157303370787</v>
      </c>
      <c r="G20" s="25"/>
      <c r="H20" s="26"/>
      <c r="I20" s="28"/>
      <c r="J20" s="33"/>
      <c r="K20" s="69"/>
      <c r="L20" s="26"/>
      <c r="M20" s="28"/>
      <c r="N20" s="33"/>
      <c r="O20" s="29">
        <f>B20+G20+K20</f>
        <v>886</v>
      </c>
      <c r="P20" s="29">
        <f t="shared" si="4"/>
        <v>178</v>
      </c>
      <c r="Q20" s="29">
        <f>D20+I20+M20</f>
        <v>172.2</v>
      </c>
      <c r="R20" s="36">
        <f t="shared" si="2"/>
        <v>19.435665914221218</v>
      </c>
    </row>
    <row r="21" spans="1:18" s="55" customFormat="1" ht="26.25" customHeight="1">
      <c r="A21" s="70" t="s">
        <v>37</v>
      </c>
      <c r="B21" s="71">
        <f>SUM(B22:B29)</f>
        <v>0</v>
      </c>
      <c r="C21" s="71"/>
      <c r="D21" s="71">
        <f>SUM(D22:D29)</f>
        <v>0.40000000000000024</v>
      </c>
      <c r="E21" s="33"/>
      <c r="F21" s="51"/>
      <c r="G21" s="42"/>
      <c r="H21" s="34"/>
      <c r="I21" s="83">
        <f>SUM(I22:I29)</f>
        <v>1.2</v>
      </c>
      <c r="J21" s="33"/>
      <c r="K21" s="71">
        <f>SUM(K22:K29)</f>
        <v>0</v>
      </c>
      <c r="L21" s="48"/>
      <c r="M21" s="35">
        <f>SUM(M22:M29)</f>
        <v>-12.8</v>
      </c>
      <c r="N21" s="33"/>
      <c r="O21" s="35">
        <f>SUM(O22:O29)</f>
        <v>0</v>
      </c>
      <c r="P21" s="29">
        <f t="shared" si="4"/>
        <v>0</v>
      </c>
      <c r="Q21" s="35">
        <f>SUM(Q22:Q29)</f>
        <v>-11.200000000000001</v>
      </c>
      <c r="R21" s="43"/>
    </row>
    <row r="22" spans="1:18" s="55" customFormat="1" ht="38.25" customHeight="1">
      <c r="A22" s="67" t="s">
        <v>78</v>
      </c>
      <c r="B22" s="68"/>
      <c r="C22" s="68"/>
      <c r="D22" s="68">
        <v>-3.8</v>
      </c>
      <c r="E22" s="33"/>
      <c r="F22" s="51"/>
      <c r="G22" s="44"/>
      <c r="H22" s="27"/>
      <c r="I22" s="28"/>
      <c r="J22" s="33"/>
      <c r="K22" s="68"/>
      <c r="L22" s="27"/>
      <c r="M22" s="28"/>
      <c r="N22" s="33"/>
      <c r="O22" s="29"/>
      <c r="P22" s="29">
        <f t="shared" si="4"/>
        <v>0</v>
      </c>
      <c r="Q22" s="29">
        <f aca="true" t="shared" si="5" ref="Q22:Q29">D22+I22+M22</f>
        <v>-3.8</v>
      </c>
      <c r="R22" s="43"/>
    </row>
    <row r="23" spans="1:18" s="55" customFormat="1" ht="12.75">
      <c r="A23" s="67" t="s">
        <v>31</v>
      </c>
      <c r="B23" s="68"/>
      <c r="C23" s="68"/>
      <c r="D23" s="68">
        <v>0.4</v>
      </c>
      <c r="E23" s="33"/>
      <c r="F23" s="51"/>
      <c r="G23" s="44"/>
      <c r="H23" s="27"/>
      <c r="I23" s="28"/>
      <c r="J23" s="33"/>
      <c r="K23" s="68"/>
      <c r="L23" s="27"/>
      <c r="M23" s="28"/>
      <c r="N23" s="33"/>
      <c r="O23" s="29"/>
      <c r="P23" s="29">
        <f t="shared" si="4"/>
        <v>0</v>
      </c>
      <c r="Q23" s="29">
        <f t="shared" si="5"/>
        <v>0.4</v>
      </c>
      <c r="R23" s="43"/>
    </row>
    <row r="24" spans="1:18" s="55" customFormat="1" ht="12.75">
      <c r="A24" s="67" t="s">
        <v>32</v>
      </c>
      <c r="B24" s="68"/>
      <c r="C24" s="68"/>
      <c r="D24" s="68">
        <v>3.6</v>
      </c>
      <c r="E24" s="33"/>
      <c r="F24" s="51"/>
      <c r="G24" s="25"/>
      <c r="H24" s="26"/>
      <c r="I24" s="28"/>
      <c r="J24" s="33"/>
      <c r="K24" s="68"/>
      <c r="L24" s="27"/>
      <c r="M24" s="28"/>
      <c r="N24" s="33"/>
      <c r="O24" s="29"/>
      <c r="P24" s="29">
        <f t="shared" si="4"/>
        <v>0</v>
      </c>
      <c r="Q24" s="29">
        <f t="shared" si="5"/>
        <v>3.6</v>
      </c>
      <c r="R24" s="43"/>
    </row>
    <row r="25" spans="1:18" s="55" customFormat="1" ht="12.75">
      <c r="A25" s="67" t="s">
        <v>11</v>
      </c>
      <c r="B25" s="68"/>
      <c r="C25" s="68"/>
      <c r="D25" s="68"/>
      <c r="E25" s="33"/>
      <c r="F25" s="51"/>
      <c r="G25" s="25"/>
      <c r="H25" s="26"/>
      <c r="I25" s="28">
        <v>1.2</v>
      </c>
      <c r="J25" s="33"/>
      <c r="K25" s="68"/>
      <c r="L25" s="27"/>
      <c r="M25" s="28">
        <v>-12.8</v>
      </c>
      <c r="N25" s="33"/>
      <c r="O25" s="29"/>
      <c r="P25" s="29">
        <f t="shared" si="4"/>
        <v>0</v>
      </c>
      <c r="Q25" s="29">
        <f t="shared" si="5"/>
        <v>-11.600000000000001</v>
      </c>
      <c r="R25" s="43"/>
    </row>
    <row r="26" spans="1:18" s="55" customFormat="1" ht="12.75">
      <c r="A26" s="67" t="s">
        <v>34</v>
      </c>
      <c r="B26" s="68"/>
      <c r="C26" s="68"/>
      <c r="D26" s="68">
        <v>-0.6</v>
      </c>
      <c r="E26" s="33"/>
      <c r="F26" s="51"/>
      <c r="G26" s="44"/>
      <c r="H26" s="27"/>
      <c r="I26" s="28"/>
      <c r="J26" s="33"/>
      <c r="K26" s="68"/>
      <c r="L26" s="27"/>
      <c r="M26" s="28"/>
      <c r="N26" s="33"/>
      <c r="O26" s="29"/>
      <c r="P26" s="29">
        <f t="shared" si="4"/>
        <v>0</v>
      </c>
      <c r="Q26" s="29">
        <f t="shared" si="5"/>
        <v>-0.6</v>
      </c>
      <c r="R26" s="43"/>
    </row>
    <row r="27" spans="1:18" s="55" customFormat="1" ht="12.75">
      <c r="A27" s="67" t="s">
        <v>42</v>
      </c>
      <c r="B27" s="68"/>
      <c r="C27" s="68"/>
      <c r="D27" s="68"/>
      <c r="E27" s="33"/>
      <c r="F27" s="51"/>
      <c r="G27" s="44"/>
      <c r="H27" s="27"/>
      <c r="I27" s="28"/>
      <c r="J27" s="33"/>
      <c r="K27" s="68"/>
      <c r="L27" s="27"/>
      <c r="M27" s="28"/>
      <c r="N27" s="33"/>
      <c r="O27" s="29"/>
      <c r="P27" s="29">
        <f t="shared" si="4"/>
        <v>0</v>
      </c>
      <c r="Q27" s="29">
        <f t="shared" si="5"/>
        <v>0</v>
      </c>
      <c r="R27" s="43"/>
    </row>
    <row r="28" spans="1:18" s="55" customFormat="1" ht="12.75">
      <c r="A28" s="67" t="s">
        <v>33</v>
      </c>
      <c r="B28" s="68"/>
      <c r="C28" s="68"/>
      <c r="D28" s="68"/>
      <c r="E28" s="33"/>
      <c r="F28" s="51"/>
      <c r="G28" s="44"/>
      <c r="H28" s="27"/>
      <c r="I28" s="28"/>
      <c r="J28" s="33"/>
      <c r="K28" s="68"/>
      <c r="L28" s="27"/>
      <c r="M28" s="28"/>
      <c r="N28" s="33"/>
      <c r="O28" s="29"/>
      <c r="P28" s="29">
        <f t="shared" si="4"/>
        <v>0</v>
      </c>
      <c r="Q28" s="29">
        <f t="shared" si="5"/>
        <v>0</v>
      </c>
      <c r="R28" s="43"/>
    </row>
    <row r="29" spans="1:18" s="55" customFormat="1" ht="12.75">
      <c r="A29" s="67" t="s">
        <v>57</v>
      </c>
      <c r="B29" s="68"/>
      <c r="C29" s="68"/>
      <c r="D29" s="68">
        <v>0.8</v>
      </c>
      <c r="E29" s="33"/>
      <c r="F29" s="51"/>
      <c r="G29" s="44"/>
      <c r="H29" s="27"/>
      <c r="I29" s="28"/>
      <c r="J29" s="33"/>
      <c r="K29" s="68"/>
      <c r="L29" s="27"/>
      <c r="M29" s="28"/>
      <c r="N29" s="33"/>
      <c r="O29" s="29"/>
      <c r="P29" s="29">
        <f t="shared" si="4"/>
        <v>0</v>
      </c>
      <c r="Q29" s="29">
        <f t="shared" si="5"/>
        <v>0.8</v>
      </c>
      <c r="R29" s="43"/>
    </row>
    <row r="30" spans="1:18" s="55" customFormat="1" ht="12.75">
      <c r="A30" s="66" t="s">
        <v>13</v>
      </c>
      <c r="B30" s="23">
        <f>B32+B39+B40+B41+B42+B43+B44+B45+B46+B47</f>
        <v>1329</v>
      </c>
      <c r="C30" s="23">
        <f>C32+C39+C40+C41+C42+C43+C44+C45+C46+C47</f>
        <v>241.3</v>
      </c>
      <c r="D30" s="23">
        <f>D32+D39+D40+D41+D42+D43+D44+D45+D46+D47</f>
        <v>466.70000000000005</v>
      </c>
      <c r="E30" s="23">
        <f t="shared" si="0"/>
        <v>35.11662904439429</v>
      </c>
      <c r="F30" s="22">
        <f t="shared" si="3"/>
        <v>193.41069208454206</v>
      </c>
      <c r="G30" s="22">
        <f>G32+G39+G40+G41+G42+G43+G44+G45+G46+G47</f>
        <v>617</v>
      </c>
      <c r="H30" s="22">
        <f>H32+H39+H40+H41+H42+H43+H44+H45+H46+H47</f>
        <v>132.2</v>
      </c>
      <c r="I30" s="84">
        <f>I32+I39+I40+I41+I42+I43+I44+I45+I46+I47</f>
        <v>117.8</v>
      </c>
      <c r="J30" s="23">
        <f aca="true" t="shared" si="6" ref="J30:J37">I30/G30*100</f>
        <v>19.092382495948137</v>
      </c>
      <c r="K30" s="23">
        <f>K32+K39+K40+K41+K42+K43+K44+K45+K46+K47</f>
        <v>900</v>
      </c>
      <c r="L30" s="22">
        <f>L32+L39+L40+L41+L42+L43+L44+L45+L46+L47</f>
        <v>167</v>
      </c>
      <c r="M30" s="22">
        <f>M32+M39+M40+M41+M42+M43+M44+M45+M46+M47</f>
        <v>154.9</v>
      </c>
      <c r="N30" s="23">
        <f aca="true" t="shared" si="7" ref="N30:N38">M30/K30*100</f>
        <v>17.21111111111111</v>
      </c>
      <c r="O30" s="22">
        <f>O32+O39+O40+O41+O42+O43+O44+O45+O46+O47</f>
        <v>2846</v>
      </c>
      <c r="P30" s="22">
        <f>P32+P39+P40+P41+P42+P43+P44+P45+P46+P47</f>
        <v>540.5</v>
      </c>
      <c r="Q30" s="22">
        <f>Q32+Q39+Q40+Q41+Q42+Q43+Q44+Q45+Q46+Q47</f>
        <v>739.4</v>
      </c>
      <c r="R30" s="24">
        <f t="shared" si="2"/>
        <v>25.98032326071679</v>
      </c>
    </row>
    <row r="31" spans="1:18" s="55" customFormat="1" ht="0.75" customHeight="1">
      <c r="A31" s="67"/>
      <c r="B31" s="68"/>
      <c r="C31" s="68"/>
      <c r="D31" s="72"/>
      <c r="E31" s="39" t="e">
        <f t="shared" si="0"/>
        <v>#DIV/0!</v>
      </c>
      <c r="F31" s="51" t="e">
        <f t="shared" si="3"/>
        <v>#DIV/0!</v>
      </c>
      <c r="G31" s="46"/>
      <c r="H31" s="47"/>
      <c r="I31" s="85"/>
      <c r="J31" s="39" t="e">
        <f t="shared" si="6"/>
        <v>#DIV/0!</v>
      </c>
      <c r="K31" s="68"/>
      <c r="L31" s="27"/>
      <c r="M31" s="28"/>
      <c r="N31" s="39" t="e">
        <f t="shared" si="7"/>
        <v>#DIV/0!</v>
      </c>
      <c r="O31" s="29"/>
      <c r="P31" s="29">
        <f t="shared" si="4"/>
        <v>0</v>
      </c>
      <c r="Q31" s="30"/>
      <c r="R31" s="36" t="e">
        <f t="shared" si="2"/>
        <v>#DIV/0!</v>
      </c>
    </row>
    <row r="32" spans="1:18" s="55" customFormat="1" ht="69.75" customHeight="1">
      <c r="A32" s="70" t="s">
        <v>27</v>
      </c>
      <c r="B32" s="71">
        <f>B33+B38</f>
        <v>895</v>
      </c>
      <c r="C32" s="71">
        <f>C33+C38</f>
        <v>147.8</v>
      </c>
      <c r="D32" s="71">
        <f>D33+D38</f>
        <v>226.3</v>
      </c>
      <c r="E32" s="39">
        <f t="shared" si="0"/>
        <v>25.28491620111732</v>
      </c>
      <c r="F32" s="51">
        <f t="shared" si="3"/>
        <v>153.1123139377537</v>
      </c>
      <c r="G32" s="48">
        <f>G33+G38</f>
        <v>617</v>
      </c>
      <c r="H32" s="35">
        <f>H33+H38</f>
        <v>132.2</v>
      </c>
      <c r="I32" s="86">
        <f>I33+I38</f>
        <v>105.3</v>
      </c>
      <c r="J32" s="39">
        <f t="shared" si="6"/>
        <v>17.06645056726094</v>
      </c>
      <c r="K32" s="71">
        <f>K33+K38</f>
        <v>893</v>
      </c>
      <c r="L32" s="48">
        <f>L33+L38</f>
        <v>166</v>
      </c>
      <c r="M32" s="35">
        <f>M33+M38</f>
        <v>139.4</v>
      </c>
      <c r="N32" s="39">
        <f t="shared" si="7"/>
        <v>15.610302351623742</v>
      </c>
      <c r="O32" s="35">
        <f>O33+O38</f>
        <v>2405</v>
      </c>
      <c r="P32" s="29">
        <f t="shared" si="4"/>
        <v>446</v>
      </c>
      <c r="Q32" s="35">
        <f>Q33+Q38</f>
        <v>471</v>
      </c>
      <c r="R32" s="36">
        <f t="shared" si="2"/>
        <v>19.584199584199585</v>
      </c>
    </row>
    <row r="33" spans="1:18" s="55" customFormat="1" ht="30.75" customHeight="1">
      <c r="A33" s="67" t="s">
        <v>14</v>
      </c>
      <c r="B33" s="68">
        <f>SUM(B34:B37)</f>
        <v>895</v>
      </c>
      <c r="C33" s="68">
        <f>SUM(C34:C37)</f>
        <v>147.8</v>
      </c>
      <c r="D33" s="68">
        <f>SUM(D34:D37)</f>
        <v>210.5</v>
      </c>
      <c r="E33" s="39">
        <f t="shared" si="0"/>
        <v>23.519553072625698</v>
      </c>
      <c r="F33" s="51">
        <f t="shared" si="3"/>
        <v>142.42219215155615</v>
      </c>
      <c r="G33" s="44">
        <f>SUM(G34:G37)</f>
        <v>617</v>
      </c>
      <c r="H33" s="44">
        <f>SUM(H34:H37)</f>
        <v>132.2</v>
      </c>
      <c r="I33" s="27">
        <f>SUM(I34:I37)</f>
        <v>102.6</v>
      </c>
      <c r="J33" s="39">
        <f t="shared" si="6"/>
        <v>16.628849270664507</v>
      </c>
      <c r="K33" s="68">
        <f>SUM(K34:K37)</f>
        <v>473</v>
      </c>
      <c r="L33" s="44">
        <f>SUM(L34:L37)</f>
        <v>61</v>
      </c>
      <c r="M33" s="44">
        <f>SUM(M34:M37)</f>
        <v>61.400000000000006</v>
      </c>
      <c r="N33" s="39">
        <f t="shared" si="7"/>
        <v>12.980972515856237</v>
      </c>
      <c r="O33" s="44">
        <f>SUM(O34:O37)</f>
        <v>1985</v>
      </c>
      <c r="P33" s="29">
        <f t="shared" si="4"/>
        <v>341</v>
      </c>
      <c r="Q33" s="44">
        <f>SUM(Q34:Q37)</f>
        <v>374.5</v>
      </c>
      <c r="R33" s="36">
        <f t="shared" si="2"/>
        <v>18.866498740554157</v>
      </c>
    </row>
    <row r="34" spans="1:18" s="55" customFormat="1" ht="14.25" customHeight="1" hidden="1">
      <c r="A34" s="73" t="s">
        <v>43</v>
      </c>
      <c r="B34" s="74"/>
      <c r="C34" s="74"/>
      <c r="D34" s="75"/>
      <c r="E34" s="39" t="e">
        <f t="shared" si="0"/>
        <v>#DIV/0!</v>
      </c>
      <c r="F34" s="51" t="e">
        <f t="shared" si="3"/>
        <v>#DIV/0!</v>
      </c>
      <c r="G34" s="49"/>
      <c r="H34" s="50"/>
      <c r="I34" s="85"/>
      <c r="J34" s="39" t="e">
        <f t="shared" si="6"/>
        <v>#DIV/0!</v>
      </c>
      <c r="K34" s="69"/>
      <c r="L34" s="26"/>
      <c r="M34" s="28"/>
      <c r="N34" s="39" t="e">
        <f t="shared" si="7"/>
        <v>#DIV/0!</v>
      </c>
      <c r="O34" s="29">
        <f>-B34+G34+K34</f>
        <v>0</v>
      </c>
      <c r="P34" s="29">
        <f t="shared" si="4"/>
        <v>0</v>
      </c>
      <c r="Q34" s="29">
        <f>-D34+I34+M34</f>
        <v>0</v>
      </c>
      <c r="R34" s="36" t="e">
        <f t="shared" si="2"/>
        <v>#DIV/0!</v>
      </c>
    </row>
    <row r="35" spans="1:18" s="55" customFormat="1" ht="12.75">
      <c r="A35" s="76" t="s">
        <v>73</v>
      </c>
      <c r="B35" s="74">
        <v>850</v>
      </c>
      <c r="C35" s="74">
        <v>140.5</v>
      </c>
      <c r="D35" s="75">
        <v>123.9</v>
      </c>
      <c r="E35" s="39">
        <f t="shared" si="0"/>
        <v>14.576470588235294</v>
      </c>
      <c r="F35" s="51">
        <f t="shared" si="3"/>
        <v>88.18505338078292</v>
      </c>
      <c r="G35" s="49">
        <v>500</v>
      </c>
      <c r="H35" s="50">
        <v>114.5</v>
      </c>
      <c r="I35" s="85">
        <v>81.3</v>
      </c>
      <c r="J35" s="39">
        <f t="shared" si="6"/>
        <v>16.259999999999998</v>
      </c>
      <c r="K35" s="69">
        <v>350</v>
      </c>
      <c r="L35" s="26">
        <v>26</v>
      </c>
      <c r="M35" s="28">
        <v>42.6</v>
      </c>
      <c r="N35" s="39">
        <f t="shared" si="7"/>
        <v>12.171428571428573</v>
      </c>
      <c r="O35" s="29">
        <f>B35+G35+K35</f>
        <v>1700</v>
      </c>
      <c r="P35" s="29">
        <f t="shared" si="4"/>
        <v>281</v>
      </c>
      <c r="Q35" s="29">
        <f aca="true" t="shared" si="8" ref="Q35:Q42">D35+I35+M35</f>
        <v>247.79999999999998</v>
      </c>
      <c r="R35" s="36">
        <f t="shared" si="2"/>
        <v>14.576470588235294</v>
      </c>
    </row>
    <row r="36" spans="1:18" s="55" customFormat="1" ht="12.75" hidden="1">
      <c r="A36" s="76" t="s">
        <v>15</v>
      </c>
      <c r="B36" s="74"/>
      <c r="C36" s="74"/>
      <c r="D36" s="75"/>
      <c r="E36" s="39" t="e">
        <f t="shared" si="0"/>
        <v>#DIV/0!</v>
      </c>
      <c r="F36" s="51" t="e">
        <f t="shared" si="3"/>
        <v>#DIV/0!</v>
      </c>
      <c r="G36" s="49"/>
      <c r="H36" s="50"/>
      <c r="I36" s="85"/>
      <c r="J36" s="39" t="e">
        <f t="shared" si="6"/>
        <v>#DIV/0!</v>
      </c>
      <c r="K36" s="69"/>
      <c r="L36" s="26"/>
      <c r="M36" s="28"/>
      <c r="N36" s="39" t="e">
        <f t="shared" si="7"/>
        <v>#DIV/0!</v>
      </c>
      <c r="O36" s="29">
        <f>-B36+G36+K36</f>
        <v>0</v>
      </c>
      <c r="P36" s="29">
        <f t="shared" si="4"/>
        <v>0</v>
      </c>
      <c r="Q36" s="29">
        <f t="shared" si="8"/>
        <v>0</v>
      </c>
      <c r="R36" s="36" t="e">
        <f t="shared" si="2"/>
        <v>#DIV/0!</v>
      </c>
    </row>
    <row r="37" spans="1:18" s="55" customFormat="1" ht="18.75" customHeight="1">
      <c r="A37" s="76" t="s">
        <v>38</v>
      </c>
      <c r="B37" s="74">
        <v>45</v>
      </c>
      <c r="C37" s="74">
        <v>7.3</v>
      </c>
      <c r="D37" s="75">
        <v>86.6</v>
      </c>
      <c r="E37" s="39">
        <f t="shared" si="0"/>
        <v>192.44444444444443</v>
      </c>
      <c r="F37" s="51"/>
      <c r="G37" s="49">
        <v>117</v>
      </c>
      <c r="H37" s="50">
        <v>17.7</v>
      </c>
      <c r="I37" s="85">
        <v>21.3</v>
      </c>
      <c r="J37" s="39">
        <f t="shared" si="6"/>
        <v>18.205128205128208</v>
      </c>
      <c r="K37" s="69">
        <v>123</v>
      </c>
      <c r="L37" s="26">
        <v>35</v>
      </c>
      <c r="M37" s="28">
        <v>18.8</v>
      </c>
      <c r="N37" s="39">
        <f t="shared" si="7"/>
        <v>15.284552845528458</v>
      </c>
      <c r="O37" s="29">
        <f>B37+G37+K37</f>
        <v>285</v>
      </c>
      <c r="P37" s="29">
        <f t="shared" si="4"/>
        <v>60</v>
      </c>
      <c r="Q37" s="29">
        <f t="shared" si="8"/>
        <v>126.69999999999999</v>
      </c>
      <c r="R37" s="36">
        <f t="shared" si="2"/>
        <v>44.456140350877185</v>
      </c>
    </row>
    <row r="38" spans="1:18" s="55" customFormat="1" ht="40.5" customHeight="1">
      <c r="A38" s="67" t="s">
        <v>16</v>
      </c>
      <c r="B38" s="68"/>
      <c r="C38" s="68"/>
      <c r="D38" s="69">
        <v>15.8</v>
      </c>
      <c r="E38" s="39"/>
      <c r="F38" s="51"/>
      <c r="G38" s="25"/>
      <c r="H38" s="26"/>
      <c r="I38" s="85">
        <v>2.7</v>
      </c>
      <c r="J38" s="39"/>
      <c r="K38" s="69">
        <v>420</v>
      </c>
      <c r="L38" s="26">
        <v>105</v>
      </c>
      <c r="M38" s="28">
        <v>78</v>
      </c>
      <c r="N38" s="39">
        <f t="shared" si="7"/>
        <v>18.571428571428573</v>
      </c>
      <c r="O38" s="29">
        <f>B38+G38+K38</f>
        <v>420</v>
      </c>
      <c r="P38" s="29">
        <f t="shared" si="4"/>
        <v>105</v>
      </c>
      <c r="Q38" s="29">
        <f t="shared" si="8"/>
        <v>96.5</v>
      </c>
      <c r="R38" s="36">
        <f t="shared" si="2"/>
        <v>22.976190476190474</v>
      </c>
    </row>
    <row r="39" spans="1:18" s="55" customFormat="1" ht="12.75">
      <c r="A39" s="67" t="s">
        <v>74</v>
      </c>
      <c r="B39" s="68"/>
      <c r="C39" s="68"/>
      <c r="D39" s="69">
        <v>3.5</v>
      </c>
      <c r="E39" s="33"/>
      <c r="F39" s="51"/>
      <c r="G39" s="25"/>
      <c r="H39" s="26"/>
      <c r="I39" s="85"/>
      <c r="J39" s="39"/>
      <c r="K39" s="69"/>
      <c r="L39" s="26"/>
      <c r="M39" s="28"/>
      <c r="N39" s="39"/>
      <c r="O39" s="29">
        <f>B39+G39+K39</f>
        <v>0</v>
      </c>
      <c r="P39" s="29">
        <f t="shared" si="4"/>
        <v>0</v>
      </c>
      <c r="Q39" s="29">
        <f t="shared" si="8"/>
        <v>3.5</v>
      </c>
      <c r="R39" s="36"/>
    </row>
    <row r="40" spans="1:18" s="55" customFormat="1" ht="12.75">
      <c r="A40" s="67" t="s">
        <v>39</v>
      </c>
      <c r="B40" s="68"/>
      <c r="C40" s="68"/>
      <c r="D40" s="69">
        <v>0.7</v>
      </c>
      <c r="E40" s="33"/>
      <c r="F40" s="51"/>
      <c r="G40" s="25"/>
      <c r="H40" s="26"/>
      <c r="I40" s="85"/>
      <c r="J40" s="39"/>
      <c r="K40" s="69"/>
      <c r="L40" s="26"/>
      <c r="M40" s="28"/>
      <c r="N40" s="39"/>
      <c r="O40" s="29">
        <f>-B40+G40+K40</f>
        <v>0</v>
      </c>
      <c r="P40" s="29">
        <f t="shared" si="4"/>
        <v>0</v>
      </c>
      <c r="Q40" s="29">
        <f t="shared" si="8"/>
        <v>0.7</v>
      </c>
      <c r="R40" s="36"/>
    </row>
    <row r="41" spans="1:18" s="55" customFormat="1" ht="18" customHeight="1">
      <c r="A41" s="67" t="s">
        <v>40</v>
      </c>
      <c r="B41" s="68">
        <v>263</v>
      </c>
      <c r="C41" s="68">
        <v>60.5</v>
      </c>
      <c r="D41" s="69">
        <v>159.8</v>
      </c>
      <c r="E41" s="39">
        <f t="shared" si="0"/>
        <v>60.76045627376426</v>
      </c>
      <c r="F41" s="51">
        <f t="shared" si="3"/>
        <v>264.1322314049587</v>
      </c>
      <c r="G41" s="37"/>
      <c r="H41" s="38"/>
      <c r="I41" s="85"/>
      <c r="J41" s="39"/>
      <c r="K41" s="69"/>
      <c r="L41" s="26"/>
      <c r="M41" s="28"/>
      <c r="N41" s="39"/>
      <c r="O41" s="29">
        <f>B41+G41+K41</f>
        <v>263</v>
      </c>
      <c r="P41" s="29">
        <f t="shared" si="4"/>
        <v>60.5</v>
      </c>
      <c r="Q41" s="29">
        <f t="shared" si="8"/>
        <v>159.8</v>
      </c>
      <c r="R41" s="36">
        <f t="shared" si="2"/>
        <v>60.76045627376426</v>
      </c>
    </row>
    <row r="42" spans="1:18" s="55" customFormat="1" ht="18.75" customHeight="1">
      <c r="A42" s="67" t="s">
        <v>44</v>
      </c>
      <c r="B42" s="68">
        <v>164</v>
      </c>
      <c r="C42" s="68">
        <v>32</v>
      </c>
      <c r="D42" s="69">
        <v>51.3</v>
      </c>
      <c r="E42" s="33">
        <f t="shared" si="0"/>
        <v>31.28048780487805</v>
      </c>
      <c r="F42" s="51">
        <f t="shared" si="3"/>
        <v>160.3125</v>
      </c>
      <c r="G42" s="37"/>
      <c r="H42" s="38"/>
      <c r="I42" s="85"/>
      <c r="J42" s="39"/>
      <c r="K42" s="69"/>
      <c r="L42" s="26"/>
      <c r="M42" s="28"/>
      <c r="N42" s="39"/>
      <c r="O42" s="29">
        <f>B42+G42+K42</f>
        <v>164</v>
      </c>
      <c r="P42" s="29">
        <f t="shared" si="4"/>
        <v>32</v>
      </c>
      <c r="Q42" s="29">
        <f t="shared" si="8"/>
        <v>51.3</v>
      </c>
      <c r="R42" s="36">
        <f t="shared" si="2"/>
        <v>31.28048780487805</v>
      </c>
    </row>
    <row r="43" spans="1:18" s="55" customFormat="1" ht="14.25" customHeight="1" hidden="1">
      <c r="A43" s="67" t="s">
        <v>45</v>
      </c>
      <c r="B43" s="68"/>
      <c r="C43" s="68"/>
      <c r="D43" s="69"/>
      <c r="E43" s="33" t="e">
        <f t="shared" si="0"/>
        <v>#DIV/0!</v>
      </c>
      <c r="F43" s="51" t="e">
        <f t="shared" si="3"/>
        <v>#DIV/0!</v>
      </c>
      <c r="G43" s="25"/>
      <c r="H43" s="26"/>
      <c r="I43" s="85"/>
      <c r="J43" s="39"/>
      <c r="K43" s="69"/>
      <c r="L43" s="26"/>
      <c r="M43" s="28"/>
      <c r="N43" s="39"/>
      <c r="O43" s="29">
        <f>B43+G43+K43</f>
        <v>0</v>
      </c>
      <c r="P43" s="29">
        <f t="shared" si="4"/>
        <v>0</v>
      </c>
      <c r="Q43" s="29">
        <f>-D43+I43+M43</f>
        <v>0</v>
      </c>
      <c r="R43" s="36" t="e">
        <f t="shared" si="2"/>
        <v>#DIV/0!</v>
      </c>
    </row>
    <row r="44" spans="1:18" s="55" customFormat="1" ht="16.5" customHeight="1" hidden="1">
      <c r="A44" s="67" t="s">
        <v>48</v>
      </c>
      <c r="B44" s="68"/>
      <c r="C44" s="68"/>
      <c r="D44" s="69"/>
      <c r="E44" s="33" t="e">
        <f t="shared" si="0"/>
        <v>#DIV/0!</v>
      </c>
      <c r="F44" s="51" t="e">
        <f t="shared" si="3"/>
        <v>#DIV/0!</v>
      </c>
      <c r="G44" s="25"/>
      <c r="H44" s="26"/>
      <c r="I44" s="85"/>
      <c r="J44" s="39"/>
      <c r="K44" s="69"/>
      <c r="L44" s="26"/>
      <c r="M44" s="28"/>
      <c r="N44" s="39"/>
      <c r="O44" s="29">
        <f>B44+G44+K44</f>
        <v>0</v>
      </c>
      <c r="P44" s="29">
        <f t="shared" si="4"/>
        <v>0</v>
      </c>
      <c r="Q44" s="29">
        <f>-D44+I44+M44</f>
        <v>0</v>
      </c>
      <c r="R44" s="36" t="e">
        <f t="shared" si="2"/>
        <v>#DIV/0!</v>
      </c>
    </row>
    <row r="45" spans="1:18" s="55" customFormat="1" ht="16.5" customHeight="1" hidden="1">
      <c r="A45" s="67" t="s">
        <v>21</v>
      </c>
      <c r="B45" s="68"/>
      <c r="C45" s="68"/>
      <c r="D45" s="69"/>
      <c r="E45" s="33"/>
      <c r="F45" s="51"/>
      <c r="G45" s="25"/>
      <c r="H45" s="26"/>
      <c r="I45" s="85"/>
      <c r="J45" s="39"/>
      <c r="K45" s="69"/>
      <c r="L45" s="26"/>
      <c r="M45" s="28"/>
      <c r="N45" s="39"/>
      <c r="O45" s="29">
        <f>B45+G45+K45</f>
        <v>0</v>
      </c>
      <c r="P45" s="29">
        <f t="shared" si="4"/>
        <v>0</v>
      </c>
      <c r="Q45" s="29">
        <f>-D45+I45+M45</f>
        <v>0</v>
      </c>
      <c r="R45" s="36"/>
    </row>
    <row r="46" spans="1:18" s="55" customFormat="1" ht="24.75" customHeight="1">
      <c r="A46" s="67" t="s">
        <v>59</v>
      </c>
      <c r="B46" s="68"/>
      <c r="C46" s="68"/>
      <c r="D46" s="69">
        <v>3.6</v>
      </c>
      <c r="E46" s="33"/>
      <c r="F46" s="51"/>
      <c r="G46" s="69"/>
      <c r="H46" s="69"/>
      <c r="I46" s="80">
        <v>6.4</v>
      </c>
      <c r="J46" s="39"/>
      <c r="K46" s="69"/>
      <c r="L46" s="69"/>
      <c r="M46" s="68"/>
      <c r="N46" s="39"/>
      <c r="O46" s="29">
        <f>-B46+G46+K46</f>
        <v>0</v>
      </c>
      <c r="P46" s="29">
        <f t="shared" si="4"/>
        <v>0</v>
      </c>
      <c r="Q46" s="29">
        <f>D46+I46+M46</f>
        <v>10</v>
      </c>
      <c r="R46" s="36"/>
    </row>
    <row r="47" spans="1:18" s="55" customFormat="1" ht="17.25" customHeight="1">
      <c r="A47" s="67" t="s">
        <v>102</v>
      </c>
      <c r="B47" s="68">
        <v>7</v>
      </c>
      <c r="C47" s="68">
        <v>1</v>
      </c>
      <c r="D47" s="69">
        <v>21.5</v>
      </c>
      <c r="E47" s="33">
        <f t="shared" si="0"/>
        <v>307.14285714285717</v>
      </c>
      <c r="F47" s="51"/>
      <c r="G47" s="25"/>
      <c r="H47" s="69"/>
      <c r="I47" s="85">
        <v>6.1</v>
      </c>
      <c r="J47" s="39"/>
      <c r="K47" s="69">
        <v>7</v>
      </c>
      <c r="L47" s="25">
        <v>1</v>
      </c>
      <c r="M47" s="68">
        <v>15.5</v>
      </c>
      <c r="N47" s="39">
        <f>M47/K47*100</f>
        <v>221.42857142857144</v>
      </c>
      <c r="O47" s="29">
        <f>B47+G47+K47</f>
        <v>14</v>
      </c>
      <c r="P47" s="29">
        <f t="shared" si="4"/>
        <v>2</v>
      </c>
      <c r="Q47" s="29">
        <f>D47+I47+M47</f>
        <v>43.1</v>
      </c>
      <c r="R47" s="36">
        <f t="shared" si="2"/>
        <v>307.8571428571429</v>
      </c>
    </row>
    <row r="48" spans="1:18" s="55" customFormat="1" ht="12.75">
      <c r="A48" s="66" t="s">
        <v>17</v>
      </c>
      <c r="B48" s="23">
        <f>B7+B30</f>
        <v>37160</v>
      </c>
      <c r="C48" s="23">
        <f>C7+C30</f>
        <v>7422.3</v>
      </c>
      <c r="D48" s="23">
        <f>D7+D30</f>
        <v>8057.199999999999</v>
      </c>
      <c r="E48" s="23">
        <f t="shared" si="0"/>
        <v>21.682454251883744</v>
      </c>
      <c r="F48" s="22">
        <f t="shared" si="3"/>
        <v>108.55395227894317</v>
      </c>
      <c r="G48" s="22">
        <f>G7+G30</f>
        <v>1529.5</v>
      </c>
      <c r="H48" s="22">
        <f>H7+H30</f>
        <v>258.29999999999995</v>
      </c>
      <c r="I48" s="84">
        <f>I7+I30</f>
        <v>496.8</v>
      </c>
      <c r="J48" s="23">
        <f>I48/G48*100</f>
        <v>32.4812030075188</v>
      </c>
      <c r="K48" s="23">
        <f>K7+K30</f>
        <v>2121.5</v>
      </c>
      <c r="L48" s="22">
        <f>L7+L30</f>
        <v>349.4</v>
      </c>
      <c r="M48" s="22">
        <f>M7+M30</f>
        <v>310.5</v>
      </c>
      <c r="N48" s="23">
        <f>M48/K48*100</f>
        <v>14.635870846099458</v>
      </c>
      <c r="O48" s="22">
        <f>O7+O30</f>
        <v>40811</v>
      </c>
      <c r="P48" s="45">
        <f t="shared" si="4"/>
        <v>8030</v>
      </c>
      <c r="Q48" s="22">
        <f>Q7+Q30</f>
        <v>8864.5</v>
      </c>
      <c r="R48" s="24">
        <f t="shared" si="2"/>
        <v>21.72085957217417</v>
      </c>
    </row>
    <row r="49" spans="1:18" s="55" customFormat="1" ht="18.75" customHeight="1">
      <c r="A49" s="77" t="s">
        <v>76</v>
      </c>
      <c r="B49" s="39">
        <v>-665</v>
      </c>
      <c r="C49" s="39"/>
      <c r="D49" s="39">
        <v>-665</v>
      </c>
      <c r="E49" s="39"/>
      <c r="F49" s="51"/>
      <c r="G49" s="51"/>
      <c r="H49" s="51"/>
      <c r="I49" s="87"/>
      <c r="J49" s="39"/>
      <c r="K49" s="39"/>
      <c r="L49" s="51"/>
      <c r="M49" s="51"/>
      <c r="N49" s="39"/>
      <c r="O49" s="51">
        <v>-665</v>
      </c>
      <c r="P49" s="29">
        <f t="shared" si="4"/>
        <v>0</v>
      </c>
      <c r="Q49" s="51">
        <f>D49</f>
        <v>-665</v>
      </c>
      <c r="R49" s="36"/>
    </row>
    <row r="50" spans="1:18" s="55" customFormat="1" ht="22.5" customHeight="1">
      <c r="A50" s="70" t="s">
        <v>18</v>
      </c>
      <c r="B50" s="71">
        <f>B51</f>
        <v>161682.8</v>
      </c>
      <c r="C50" s="71">
        <f>C51</f>
        <v>36713.6</v>
      </c>
      <c r="D50" s="71">
        <f>D51</f>
        <v>36700.3</v>
      </c>
      <c r="E50" s="39">
        <f t="shared" si="0"/>
        <v>22.698951279913512</v>
      </c>
      <c r="F50" s="51">
        <f t="shared" si="3"/>
        <v>99.96377364246493</v>
      </c>
      <c r="G50" s="48">
        <f>G51</f>
        <v>0</v>
      </c>
      <c r="H50" s="35"/>
      <c r="I50" s="86">
        <f>I51</f>
        <v>0</v>
      </c>
      <c r="J50" s="39">
        <v>0</v>
      </c>
      <c r="K50" s="71">
        <f>K51</f>
        <v>0</v>
      </c>
      <c r="L50" s="48"/>
      <c r="M50" s="35">
        <f>M51</f>
        <v>0</v>
      </c>
      <c r="N50" s="39">
        <v>0</v>
      </c>
      <c r="O50" s="35">
        <f>O51</f>
        <v>161682.8</v>
      </c>
      <c r="P50" s="35">
        <f t="shared" si="4"/>
        <v>36713.6</v>
      </c>
      <c r="Q50" s="35">
        <f>Q51</f>
        <v>36700.3</v>
      </c>
      <c r="R50" s="36">
        <f t="shared" si="2"/>
        <v>22.698951279913512</v>
      </c>
    </row>
    <row r="51" spans="1:18" s="55" customFormat="1" ht="19.5" customHeight="1">
      <c r="A51" s="70" t="s">
        <v>28</v>
      </c>
      <c r="B51" s="71">
        <f>B52+B53+B54+B66+B82</f>
        <v>161682.8</v>
      </c>
      <c r="C51" s="71">
        <f>C52+C53+C54+C66+C82</f>
        <v>36713.6</v>
      </c>
      <c r="D51" s="71">
        <f>D52+D53+D54+D66+D82</f>
        <v>36700.3</v>
      </c>
      <c r="E51" s="39">
        <f t="shared" si="0"/>
        <v>22.698951279913512</v>
      </c>
      <c r="F51" s="51">
        <f t="shared" si="3"/>
        <v>99.96377364246493</v>
      </c>
      <c r="G51" s="48">
        <f>G52+G53+G54+G66+G82</f>
        <v>0</v>
      </c>
      <c r="H51" s="48"/>
      <c r="I51" s="52">
        <f>I52+I53+I54+I66+I82</f>
        <v>0</v>
      </c>
      <c r="J51" s="39">
        <v>0</v>
      </c>
      <c r="K51" s="71">
        <f>K52+K53+K54+K66+K82</f>
        <v>0</v>
      </c>
      <c r="L51" s="48"/>
      <c r="M51" s="48">
        <f>M52+M53+M54+M66+M82</f>
        <v>0</v>
      </c>
      <c r="N51" s="39">
        <v>0</v>
      </c>
      <c r="O51" s="48">
        <f>O52+O53+O54+O66+O82</f>
        <v>161682.8</v>
      </c>
      <c r="P51" s="35">
        <f t="shared" si="4"/>
        <v>36713.6</v>
      </c>
      <c r="Q51" s="48">
        <f>Q52+Q53+Q54+Q66+Q82</f>
        <v>36700.3</v>
      </c>
      <c r="R51" s="36">
        <f t="shared" si="2"/>
        <v>22.698951279913512</v>
      </c>
    </row>
    <row r="52" spans="1:18" s="55" customFormat="1" ht="36.75" customHeight="1">
      <c r="A52" s="70" t="s">
        <v>103</v>
      </c>
      <c r="B52" s="65">
        <v>91119</v>
      </c>
      <c r="C52" s="65">
        <v>22780</v>
      </c>
      <c r="D52" s="71">
        <v>22780</v>
      </c>
      <c r="E52" s="39">
        <f t="shared" si="0"/>
        <v>25.00027436648778</v>
      </c>
      <c r="F52" s="51">
        <f t="shared" si="3"/>
        <v>100</v>
      </c>
      <c r="G52" s="48"/>
      <c r="H52" s="52"/>
      <c r="I52" s="88"/>
      <c r="J52" s="39"/>
      <c r="K52" s="71"/>
      <c r="L52" s="52"/>
      <c r="M52" s="28"/>
      <c r="N52" s="39"/>
      <c r="O52" s="35">
        <f>B52</f>
        <v>91119</v>
      </c>
      <c r="P52" s="35">
        <f t="shared" si="4"/>
        <v>22780</v>
      </c>
      <c r="Q52" s="35">
        <f>D52</f>
        <v>22780</v>
      </c>
      <c r="R52" s="36">
        <f t="shared" si="2"/>
        <v>25.00027436648778</v>
      </c>
    </row>
    <row r="53" spans="1:18" s="55" customFormat="1" ht="0.75" customHeight="1">
      <c r="A53" s="70" t="s">
        <v>49</v>
      </c>
      <c r="B53" s="65"/>
      <c r="C53" s="65"/>
      <c r="D53" s="71"/>
      <c r="E53" s="39" t="e">
        <f t="shared" si="0"/>
        <v>#DIV/0!</v>
      </c>
      <c r="F53" s="51" t="e">
        <f t="shared" si="3"/>
        <v>#DIV/0!</v>
      </c>
      <c r="G53" s="48"/>
      <c r="H53" s="52"/>
      <c r="I53" s="88"/>
      <c r="J53" s="39"/>
      <c r="K53" s="71"/>
      <c r="L53" s="52"/>
      <c r="M53" s="28"/>
      <c r="N53" s="39"/>
      <c r="O53" s="35">
        <f>B53</f>
        <v>0</v>
      </c>
      <c r="P53" s="35">
        <f t="shared" si="4"/>
        <v>0</v>
      </c>
      <c r="Q53" s="35">
        <f>D53</f>
        <v>0</v>
      </c>
      <c r="R53" s="36" t="e">
        <f t="shared" si="2"/>
        <v>#DIV/0!</v>
      </c>
    </row>
    <row r="54" spans="1:18" s="55" customFormat="1" ht="12.75">
      <c r="A54" s="70" t="s">
        <v>24</v>
      </c>
      <c r="B54" s="71">
        <f>B55+B56+B63+B64+B65</f>
        <v>16768</v>
      </c>
      <c r="C54" s="71">
        <f>C55+C56+C63+C64+C65</f>
        <v>882.5</v>
      </c>
      <c r="D54" s="71">
        <f>D55+D56+D63+D64+D65</f>
        <v>882.5</v>
      </c>
      <c r="E54" s="39">
        <f t="shared" si="0"/>
        <v>5.263000954198473</v>
      </c>
      <c r="F54" s="51">
        <f t="shared" si="3"/>
        <v>100</v>
      </c>
      <c r="G54" s="48">
        <f>G55</f>
        <v>0</v>
      </c>
      <c r="H54" s="35"/>
      <c r="I54" s="86">
        <f>I55</f>
        <v>0</v>
      </c>
      <c r="J54" s="39">
        <v>0</v>
      </c>
      <c r="K54" s="71">
        <f>K55</f>
        <v>0</v>
      </c>
      <c r="L54" s="48"/>
      <c r="M54" s="35">
        <f>M55</f>
        <v>0</v>
      </c>
      <c r="N54" s="39">
        <v>0</v>
      </c>
      <c r="O54" s="71">
        <f>O55+O56+O63+O64+O65</f>
        <v>16768</v>
      </c>
      <c r="P54" s="71">
        <f>P55+P56+P63+P64+P65</f>
        <v>882.5</v>
      </c>
      <c r="Q54" s="71">
        <f>Q55+Q56+Q63+Q64+Q65</f>
        <v>882.5</v>
      </c>
      <c r="R54" s="36">
        <f t="shared" si="2"/>
        <v>5.263000954198473</v>
      </c>
    </row>
    <row r="55" spans="1:18" s="55" customFormat="1" ht="15.75" customHeight="1">
      <c r="A55" s="78" t="s">
        <v>29</v>
      </c>
      <c r="B55" s="68">
        <v>650</v>
      </c>
      <c r="C55" s="68">
        <v>162.5</v>
      </c>
      <c r="D55" s="69">
        <v>162.5</v>
      </c>
      <c r="E55" s="39">
        <f t="shared" si="0"/>
        <v>25</v>
      </c>
      <c r="F55" s="51">
        <f t="shared" si="3"/>
        <v>100</v>
      </c>
      <c r="G55" s="25"/>
      <c r="H55" s="26"/>
      <c r="I55" s="85"/>
      <c r="J55" s="39"/>
      <c r="K55" s="69"/>
      <c r="L55" s="26"/>
      <c r="M55" s="28"/>
      <c r="N55" s="39"/>
      <c r="O55" s="29">
        <f>B55</f>
        <v>650</v>
      </c>
      <c r="P55" s="29">
        <f t="shared" si="4"/>
        <v>162.5</v>
      </c>
      <c r="Q55" s="35">
        <f>D55</f>
        <v>162.5</v>
      </c>
      <c r="R55" s="36">
        <f t="shared" si="2"/>
        <v>25</v>
      </c>
    </row>
    <row r="56" spans="1:18" s="55" customFormat="1" ht="68.25" customHeight="1">
      <c r="A56" s="78" t="s">
        <v>104</v>
      </c>
      <c r="B56" s="68">
        <f>SUM(B57:B62)</f>
        <v>12933</v>
      </c>
      <c r="C56" s="68">
        <f>SUM(C57:C62)</f>
        <v>0</v>
      </c>
      <c r="D56" s="68">
        <f>SUM(D57:D62)</f>
        <v>0</v>
      </c>
      <c r="E56" s="39">
        <f t="shared" si="0"/>
        <v>0</v>
      </c>
      <c r="F56" s="51"/>
      <c r="G56" s="25"/>
      <c r="H56" s="26"/>
      <c r="I56" s="85"/>
      <c r="J56" s="39"/>
      <c r="K56" s="69"/>
      <c r="L56" s="26"/>
      <c r="M56" s="28"/>
      <c r="N56" s="39"/>
      <c r="O56" s="29">
        <f aca="true" t="shared" si="9" ref="O56:O65">B56</f>
        <v>12933</v>
      </c>
      <c r="P56" s="29">
        <f t="shared" si="4"/>
        <v>0</v>
      </c>
      <c r="Q56" s="35">
        <f>D56</f>
        <v>0</v>
      </c>
      <c r="R56" s="36">
        <f t="shared" si="2"/>
        <v>0</v>
      </c>
    </row>
    <row r="57" spans="1:18" s="55" customFormat="1" ht="12.75">
      <c r="A57" s="78" t="s">
        <v>105</v>
      </c>
      <c r="B57" s="68">
        <v>3420</v>
      </c>
      <c r="C57" s="68"/>
      <c r="D57" s="69"/>
      <c r="E57" s="39">
        <f t="shared" si="0"/>
        <v>0</v>
      </c>
      <c r="F57" s="51"/>
      <c r="G57" s="25"/>
      <c r="H57" s="26"/>
      <c r="I57" s="85"/>
      <c r="J57" s="39"/>
      <c r="K57" s="69"/>
      <c r="L57" s="26"/>
      <c r="M57" s="28"/>
      <c r="N57" s="39"/>
      <c r="O57" s="29">
        <f t="shared" si="9"/>
        <v>3420</v>
      </c>
      <c r="P57" s="29">
        <f t="shared" si="4"/>
        <v>0</v>
      </c>
      <c r="Q57" s="35">
        <f>D57</f>
        <v>0</v>
      </c>
      <c r="R57" s="36">
        <f t="shared" si="2"/>
        <v>0</v>
      </c>
    </row>
    <row r="58" spans="1:18" s="55" customFormat="1" ht="12.75">
      <c r="A58" s="78" t="s">
        <v>106</v>
      </c>
      <c r="B58" s="68">
        <v>360</v>
      </c>
      <c r="C58" s="68"/>
      <c r="D58" s="69"/>
      <c r="E58" s="39">
        <f t="shared" si="0"/>
        <v>0</v>
      </c>
      <c r="F58" s="51"/>
      <c r="G58" s="25"/>
      <c r="H58" s="26"/>
      <c r="I58" s="85"/>
      <c r="J58" s="39"/>
      <c r="K58" s="69"/>
      <c r="L58" s="26"/>
      <c r="M58" s="28"/>
      <c r="N58" s="39"/>
      <c r="O58" s="29">
        <f t="shared" si="9"/>
        <v>360</v>
      </c>
      <c r="P58" s="29">
        <f t="shared" si="4"/>
        <v>0</v>
      </c>
      <c r="Q58" s="35">
        <f>D58</f>
        <v>0</v>
      </c>
      <c r="R58" s="36">
        <f t="shared" si="2"/>
        <v>0</v>
      </c>
    </row>
    <row r="59" spans="1:18" s="55" customFormat="1" ht="12.75">
      <c r="A59" s="78" t="s">
        <v>107</v>
      </c>
      <c r="B59" s="68">
        <v>360</v>
      </c>
      <c r="C59" s="68"/>
      <c r="D59" s="69"/>
      <c r="E59" s="39">
        <f t="shared" si="0"/>
        <v>0</v>
      </c>
      <c r="F59" s="51"/>
      <c r="G59" s="25"/>
      <c r="H59" s="26"/>
      <c r="I59" s="85"/>
      <c r="J59" s="39"/>
      <c r="K59" s="69"/>
      <c r="L59" s="26"/>
      <c r="M59" s="28"/>
      <c r="N59" s="39"/>
      <c r="O59" s="29">
        <f t="shared" si="9"/>
        <v>360</v>
      </c>
      <c r="P59" s="29">
        <f aca="true" t="shared" si="10" ref="P59:P65">L59+H59+C59</f>
        <v>0</v>
      </c>
      <c r="Q59" s="29">
        <f aca="true" t="shared" si="11" ref="Q59:Q65">D59+I59+M59</f>
        <v>0</v>
      </c>
      <c r="R59" s="36">
        <f t="shared" si="2"/>
        <v>0</v>
      </c>
    </row>
    <row r="60" spans="1:18" s="55" customFormat="1" ht="12.75">
      <c r="A60" s="78" t="s">
        <v>108</v>
      </c>
      <c r="B60" s="68">
        <v>270</v>
      </c>
      <c r="C60" s="68"/>
      <c r="D60" s="69"/>
      <c r="E60" s="39">
        <f t="shared" si="0"/>
        <v>0</v>
      </c>
      <c r="F60" s="51"/>
      <c r="G60" s="25"/>
      <c r="H60" s="26"/>
      <c r="I60" s="85"/>
      <c r="J60" s="39"/>
      <c r="K60" s="69"/>
      <c r="L60" s="26"/>
      <c r="M60" s="28"/>
      <c r="N60" s="39"/>
      <c r="O60" s="29">
        <f t="shared" si="9"/>
        <v>270</v>
      </c>
      <c r="P60" s="29">
        <f t="shared" si="10"/>
        <v>0</v>
      </c>
      <c r="Q60" s="29">
        <f t="shared" si="11"/>
        <v>0</v>
      </c>
      <c r="R60" s="36">
        <f t="shared" si="2"/>
        <v>0</v>
      </c>
    </row>
    <row r="61" spans="1:18" s="55" customFormat="1" ht="12.75">
      <c r="A61" s="78" t="s">
        <v>109</v>
      </c>
      <c r="B61" s="68">
        <v>360</v>
      </c>
      <c r="C61" s="68"/>
      <c r="D61" s="69"/>
      <c r="E61" s="39">
        <f t="shared" si="0"/>
        <v>0</v>
      </c>
      <c r="F61" s="51"/>
      <c r="G61" s="25"/>
      <c r="H61" s="26"/>
      <c r="I61" s="85"/>
      <c r="J61" s="39"/>
      <c r="K61" s="69"/>
      <c r="L61" s="26"/>
      <c r="M61" s="28"/>
      <c r="N61" s="39"/>
      <c r="O61" s="29">
        <f t="shared" si="9"/>
        <v>360</v>
      </c>
      <c r="P61" s="29">
        <f t="shared" si="10"/>
        <v>0</v>
      </c>
      <c r="Q61" s="29">
        <f t="shared" si="11"/>
        <v>0</v>
      </c>
      <c r="R61" s="36">
        <f t="shared" si="2"/>
        <v>0</v>
      </c>
    </row>
    <row r="62" spans="1:18" s="55" customFormat="1" ht="12.75">
      <c r="A62" s="78" t="s">
        <v>110</v>
      </c>
      <c r="B62" s="68">
        <v>8163</v>
      </c>
      <c r="C62" s="68"/>
      <c r="D62" s="69"/>
      <c r="E62" s="39">
        <f t="shared" si="0"/>
        <v>0</v>
      </c>
      <c r="F62" s="51"/>
      <c r="G62" s="25"/>
      <c r="H62" s="26"/>
      <c r="I62" s="85"/>
      <c r="J62" s="39"/>
      <c r="K62" s="69"/>
      <c r="L62" s="26"/>
      <c r="M62" s="28"/>
      <c r="N62" s="39"/>
      <c r="O62" s="29">
        <f t="shared" si="9"/>
        <v>8163</v>
      </c>
      <c r="P62" s="29">
        <f t="shared" si="10"/>
        <v>0</v>
      </c>
      <c r="Q62" s="29">
        <f t="shared" si="11"/>
        <v>0</v>
      </c>
      <c r="R62" s="36">
        <f t="shared" si="2"/>
        <v>0</v>
      </c>
    </row>
    <row r="63" spans="1:18" s="55" customFormat="1" ht="38.25">
      <c r="A63" s="78" t="s">
        <v>111</v>
      </c>
      <c r="B63" s="68">
        <v>1596</v>
      </c>
      <c r="C63" s="68">
        <v>390</v>
      </c>
      <c r="D63" s="69">
        <v>390</v>
      </c>
      <c r="E63" s="39">
        <f t="shared" si="0"/>
        <v>24.43609022556391</v>
      </c>
      <c r="F63" s="51"/>
      <c r="G63" s="25"/>
      <c r="H63" s="26"/>
      <c r="I63" s="85"/>
      <c r="J63" s="39"/>
      <c r="K63" s="69"/>
      <c r="L63" s="26"/>
      <c r="M63" s="28"/>
      <c r="N63" s="39"/>
      <c r="O63" s="29">
        <f t="shared" si="9"/>
        <v>1596</v>
      </c>
      <c r="P63" s="29">
        <f t="shared" si="10"/>
        <v>390</v>
      </c>
      <c r="Q63" s="29">
        <f t="shared" si="11"/>
        <v>390</v>
      </c>
      <c r="R63" s="36">
        <f t="shared" si="2"/>
        <v>24.43609022556391</v>
      </c>
    </row>
    <row r="64" spans="1:18" s="55" customFormat="1" ht="25.5">
      <c r="A64" s="78" t="s">
        <v>112</v>
      </c>
      <c r="B64" s="68">
        <v>270</v>
      </c>
      <c r="C64" s="68"/>
      <c r="D64" s="69"/>
      <c r="E64" s="39">
        <f t="shared" si="0"/>
        <v>0</v>
      </c>
      <c r="F64" s="51"/>
      <c r="G64" s="25"/>
      <c r="H64" s="26"/>
      <c r="I64" s="85"/>
      <c r="J64" s="39"/>
      <c r="K64" s="69"/>
      <c r="L64" s="26"/>
      <c r="M64" s="28"/>
      <c r="N64" s="39"/>
      <c r="O64" s="29">
        <f t="shared" si="9"/>
        <v>270</v>
      </c>
      <c r="P64" s="29">
        <f t="shared" si="10"/>
        <v>0</v>
      </c>
      <c r="Q64" s="29">
        <f t="shared" si="11"/>
        <v>0</v>
      </c>
      <c r="R64" s="36">
        <f t="shared" si="2"/>
        <v>0</v>
      </c>
    </row>
    <row r="65" spans="1:18" s="55" customFormat="1" ht="38.25">
      <c r="A65" s="78" t="s">
        <v>113</v>
      </c>
      <c r="B65" s="69">
        <v>1319</v>
      </c>
      <c r="C65" s="69">
        <v>330</v>
      </c>
      <c r="D65" s="69">
        <v>330</v>
      </c>
      <c r="E65" s="39">
        <f t="shared" si="0"/>
        <v>25.018953752843064</v>
      </c>
      <c r="F65" s="51">
        <f t="shared" si="3"/>
        <v>100</v>
      </c>
      <c r="G65" s="25"/>
      <c r="H65" s="26"/>
      <c r="I65" s="85"/>
      <c r="J65" s="39"/>
      <c r="K65" s="69"/>
      <c r="L65" s="26"/>
      <c r="M65" s="28"/>
      <c r="N65" s="39"/>
      <c r="O65" s="29">
        <f t="shared" si="9"/>
        <v>1319</v>
      </c>
      <c r="P65" s="29">
        <f t="shared" si="10"/>
        <v>330</v>
      </c>
      <c r="Q65" s="29">
        <f t="shared" si="11"/>
        <v>330</v>
      </c>
      <c r="R65" s="36">
        <f t="shared" si="2"/>
        <v>25.018953752843064</v>
      </c>
    </row>
    <row r="66" spans="1:18" s="55" customFormat="1" ht="12.75">
      <c r="A66" s="70" t="s">
        <v>19</v>
      </c>
      <c r="B66" s="71">
        <f>SUM(B67:B81)</f>
        <v>53795.8</v>
      </c>
      <c r="C66" s="71">
        <f>SUM(C67:C81)</f>
        <v>13051.099999999999</v>
      </c>
      <c r="D66" s="71">
        <f>SUM(D67:D81)</f>
        <v>13037.8</v>
      </c>
      <c r="E66" s="39">
        <f t="shared" si="0"/>
        <v>24.235721004241963</v>
      </c>
      <c r="F66" s="51">
        <f t="shared" si="3"/>
        <v>99.89809288105984</v>
      </c>
      <c r="G66" s="48">
        <f>SUM(G68:G81)</f>
        <v>0</v>
      </c>
      <c r="H66" s="48"/>
      <c r="I66" s="52">
        <f>SUM(I68:I81)</f>
        <v>0</v>
      </c>
      <c r="J66" s="39">
        <v>0</v>
      </c>
      <c r="K66" s="71">
        <f>SUM(K68:K81)</f>
        <v>0</v>
      </c>
      <c r="L66" s="48"/>
      <c r="M66" s="48">
        <f>SUM(M68:M81)</f>
        <v>0</v>
      </c>
      <c r="N66" s="39">
        <v>0</v>
      </c>
      <c r="O66" s="48">
        <f>SUM(O67:O81)</f>
        <v>53795.8</v>
      </c>
      <c r="P66" s="35">
        <f t="shared" si="4"/>
        <v>13051.099999999999</v>
      </c>
      <c r="Q66" s="48">
        <f>SUM(Q68:Q81)</f>
        <v>13037.8</v>
      </c>
      <c r="R66" s="36">
        <f t="shared" si="2"/>
        <v>24.235721004241963</v>
      </c>
    </row>
    <row r="67" spans="1:18" s="55" customFormat="1" ht="38.25" hidden="1">
      <c r="A67" s="67" t="s">
        <v>75</v>
      </c>
      <c r="B67" s="69"/>
      <c r="C67" s="69"/>
      <c r="D67" s="71"/>
      <c r="E67" s="39"/>
      <c r="F67" s="51"/>
      <c r="G67" s="48"/>
      <c r="H67" s="52"/>
      <c r="I67" s="52"/>
      <c r="J67" s="39"/>
      <c r="K67" s="71"/>
      <c r="L67" s="52"/>
      <c r="M67" s="52"/>
      <c r="N67" s="39"/>
      <c r="O67" s="35">
        <f aca="true" t="shared" si="12" ref="O67:O82">B67</f>
        <v>0</v>
      </c>
      <c r="P67" s="29">
        <f t="shared" si="4"/>
        <v>0</v>
      </c>
      <c r="Q67" s="52"/>
      <c r="R67" s="36" t="e">
        <f t="shared" si="2"/>
        <v>#DIV/0!</v>
      </c>
    </row>
    <row r="68" spans="1:18" s="55" customFormat="1" ht="38.25" customHeight="1">
      <c r="A68" s="67" t="s">
        <v>46</v>
      </c>
      <c r="B68" s="68">
        <v>359</v>
      </c>
      <c r="C68" s="68">
        <v>89</v>
      </c>
      <c r="D68" s="69">
        <v>89</v>
      </c>
      <c r="E68" s="39">
        <f t="shared" si="0"/>
        <v>24.79108635097493</v>
      </c>
      <c r="F68" s="51">
        <f t="shared" si="3"/>
        <v>100</v>
      </c>
      <c r="G68" s="25"/>
      <c r="H68" s="26"/>
      <c r="I68" s="85"/>
      <c r="J68" s="39"/>
      <c r="K68" s="69"/>
      <c r="L68" s="26"/>
      <c r="M68" s="28"/>
      <c r="N68" s="39"/>
      <c r="O68" s="29">
        <f t="shared" si="12"/>
        <v>359</v>
      </c>
      <c r="P68" s="29">
        <f t="shared" si="4"/>
        <v>89</v>
      </c>
      <c r="Q68" s="29">
        <f aca="true" t="shared" si="13" ref="Q68:Q82">D68</f>
        <v>89</v>
      </c>
      <c r="R68" s="36">
        <f t="shared" si="2"/>
        <v>24.79108635097493</v>
      </c>
    </row>
    <row r="69" spans="1:18" s="55" customFormat="1" ht="57.75" customHeight="1">
      <c r="A69" s="67" t="s">
        <v>47</v>
      </c>
      <c r="B69" s="68">
        <v>80</v>
      </c>
      <c r="C69" s="68">
        <v>20</v>
      </c>
      <c r="D69" s="69">
        <v>6.7</v>
      </c>
      <c r="E69" s="39">
        <f t="shared" si="0"/>
        <v>8.375</v>
      </c>
      <c r="F69" s="51">
        <f t="shared" si="3"/>
        <v>33.5</v>
      </c>
      <c r="G69" s="25"/>
      <c r="H69" s="26"/>
      <c r="I69" s="85"/>
      <c r="J69" s="39"/>
      <c r="K69" s="69"/>
      <c r="L69" s="26"/>
      <c r="M69" s="28"/>
      <c r="N69" s="39"/>
      <c r="O69" s="29">
        <f t="shared" si="12"/>
        <v>80</v>
      </c>
      <c r="P69" s="29">
        <f t="shared" si="4"/>
        <v>20</v>
      </c>
      <c r="Q69" s="29">
        <f t="shared" si="13"/>
        <v>6.7</v>
      </c>
      <c r="R69" s="53">
        <f t="shared" si="2"/>
        <v>8.375</v>
      </c>
    </row>
    <row r="70" spans="1:18" s="55" customFormat="1" ht="45" customHeight="1">
      <c r="A70" s="67" t="s">
        <v>60</v>
      </c>
      <c r="B70" s="68">
        <v>974</v>
      </c>
      <c r="C70" s="68">
        <v>244</v>
      </c>
      <c r="D70" s="69">
        <v>244</v>
      </c>
      <c r="E70" s="39">
        <f t="shared" si="0"/>
        <v>25.051334702258725</v>
      </c>
      <c r="F70" s="51">
        <f t="shared" si="3"/>
        <v>100</v>
      </c>
      <c r="G70" s="25"/>
      <c r="H70" s="26"/>
      <c r="I70" s="85"/>
      <c r="J70" s="39"/>
      <c r="K70" s="69"/>
      <c r="L70" s="26"/>
      <c r="M70" s="28"/>
      <c r="N70" s="39"/>
      <c r="O70" s="29">
        <f t="shared" si="12"/>
        <v>974</v>
      </c>
      <c r="P70" s="29">
        <f t="shared" si="4"/>
        <v>244</v>
      </c>
      <c r="Q70" s="29">
        <f t="shared" si="13"/>
        <v>244</v>
      </c>
      <c r="R70" s="53">
        <f t="shared" si="2"/>
        <v>25.051334702258725</v>
      </c>
    </row>
    <row r="71" spans="1:18" s="55" customFormat="1" ht="12.75">
      <c r="A71" s="67" t="s">
        <v>30</v>
      </c>
      <c r="B71" s="69">
        <v>45825</v>
      </c>
      <c r="C71" s="69">
        <v>11133</v>
      </c>
      <c r="D71" s="69">
        <v>11133</v>
      </c>
      <c r="E71" s="39">
        <f t="shared" si="0"/>
        <v>24.294599018003275</v>
      </c>
      <c r="F71" s="51">
        <f t="shared" si="3"/>
        <v>100</v>
      </c>
      <c r="G71" s="25"/>
      <c r="H71" s="26"/>
      <c r="I71" s="85"/>
      <c r="J71" s="39"/>
      <c r="K71" s="69"/>
      <c r="L71" s="26"/>
      <c r="M71" s="28"/>
      <c r="N71" s="39"/>
      <c r="O71" s="29">
        <f t="shared" si="12"/>
        <v>45825</v>
      </c>
      <c r="P71" s="29">
        <f t="shared" si="4"/>
        <v>11133</v>
      </c>
      <c r="Q71" s="29">
        <f t="shared" si="13"/>
        <v>11133</v>
      </c>
      <c r="R71" s="53">
        <f t="shared" si="2"/>
        <v>24.294599018003275</v>
      </c>
    </row>
    <row r="72" spans="1:18" s="55" customFormat="1" ht="41.25" customHeight="1">
      <c r="A72" s="67" t="s">
        <v>61</v>
      </c>
      <c r="B72" s="68">
        <v>350</v>
      </c>
      <c r="C72" s="68">
        <v>87</v>
      </c>
      <c r="D72" s="69">
        <v>87</v>
      </c>
      <c r="E72" s="39">
        <f t="shared" si="0"/>
        <v>24.857142857142858</v>
      </c>
      <c r="F72" s="51">
        <f t="shared" si="3"/>
        <v>100</v>
      </c>
      <c r="G72" s="25"/>
      <c r="H72" s="26"/>
      <c r="I72" s="85"/>
      <c r="J72" s="39"/>
      <c r="K72" s="69"/>
      <c r="L72" s="26"/>
      <c r="M72" s="28"/>
      <c r="N72" s="39"/>
      <c r="O72" s="29">
        <f t="shared" si="12"/>
        <v>350</v>
      </c>
      <c r="P72" s="29">
        <f t="shared" si="4"/>
        <v>87</v>
      </c>
      <c r="Q72" s="29">
        <f t="shared" si="13"/>
        <v>87</v>
      </c>
      <c r="R72" s="53">
        <f t="shared" si="2"/>
        <v>24.857142857142858</v>
      </c>
    </row>
    <row r="73" spans="1:18" s="55" customFormat="1" ht="30.75" customHeight="1">
      <c r="A73" s="67" t="s">
        <v>62</v>
      </c>
      <c r="B73" s="68">
        <v>3860</v>
      </c>
      <c r="C73" s="68">
        <v>965</v>
      </c>
      <c r="D73" s="69">
        <v>965</v>
      </c>
      <c r="E73" s="39">
        <f t="shared" si="0"/>
        <v>25</v>
      </c>
      <c r="F73" s="51">
        <f t="shared" si="3"/>
        <v>100</v>
      </c>
      <c r="G73" s="25"/>
      <c r="H73" s="26"/>
      <c r="I73" s="85"/>
      <c r="J73" s="39"/>
      <c r="K73" s="69"/>
      <c r="L73" s="26"/>
      <c r="M73" s="28"/>
      <c r="N73" s="39"/>
      <c r="O73" s="29">
        <f t="shared" si="12"/>
        <v>3860</v>
      </c>
      <c r="P73" s="29">
        <f t="shared" si="4"/>
        <v>965</v>
      </c>
      <c r="Q73" s="29">
        <f t="shared" si="13"/>
        <v>965</v>
      </c>
      <c r="R73" s="53">
        <f t="shared" si="2"/>
        <v>25</v>
      </c>
    </row>
    <row r="74" spans="1:18" s="55" customFormat="1" ht="39" customHeight="1">
      <c r="A74" s="67" t="s">
        <v>114</v>
      </c>
      <c r="B74" s="68">
        <v>300</v>
      </c>
      <c r="C74" s="68">
        <v>75</v>
      </c>
      <c r="D74" s="69">
        <v>75</v>
      </c>
      <c r="E74" s="39">
        <f t="shared" si="0"/>
        <v>25</v>
      </c>
      <c r="F74" s="51">
        <f t="shared" si="3"/>
        <v>100</v>
      </c>
      <c r="G74" s="25"/>
      <c r="H74" s="26"/>
      <c r="I74" s="85"/>
      <c r="J74" s="39"/>
      <c r="K74" s="69"/>
      <c r="L74" s="26"/>
      <c r="M74" s="28"/>
      <c r="N74" s="39"/>
      <c r="O74" s="29">
        <f t="shared" si="12"/>
        <v>300</v>
      </c>
      <c r="P74" s="29">
        <f t="shared" si="4"/>
        <v>75</v>
      </c>
      <c r="Q74" s="29">
        <f t="shared" si="13"/>
        <v>75</v>
      </c>
      <c r="R74" s="53">
        <f t="shared" si="2"/>
        <v>25</v>
      </c>
    </row>
    <row r="75" spans="1:18" s="55" customFormat="1" ht="54" customHeight="1" hidden="1">
      <c r="A75" s="67" t="s">
        <v>63</v>
      </c>
      <c r="B75" s="68"/>
      <c r="C75" s="68"/>
      <c r="D75" s="69"/>
      <c r="E75" s="39" t="e">
        <f t="shared" si="0"/>
        <v>#DIV/0!</v>
      </c>
      <c r="F75" s="51" t="e">
        <f t="shared" si="3"/>
        <v>#DIV/0!</v>
      </c>
      <c r="G75" s="25"/>
      <c r="H75" s="26"/>
      <c r="I75" s="85"/>
      <c r="J75" s="39"/>
      <c r="K75" s="69"/>
      <c r="L75" s="26"/>
      <c r="M75" s="28"/>
      <c r="N75" s="39"/>
      <c r="O75" s="29">
        <f t="shared" si="12"/>
        <v>0</v>
      </c>
      <c r="P75" s="29">
        <f t="shared" si="4"/>
        <v>0</v>
      </c>
      <c r="Q75" s="29">
        <f t="shared" si="13"/>
        <v>0</v>
      </c>
      <c r="R75" s="53" t="e">
        <f t="shared" si="2"/>
        <v>#DIV/0!</v>
      </c>
    </row>
    <row r="76" spans="1:18" s="55" customFormat="1" ht="38.25">
      <c r="A76" s="78" t="s">
        <v>64</v>
      </c>
      <c r="B76" s="68">
        <v>967</v>
      </c>
      <c r="C76" s="68">
        <v>242</v>
      </c>
      <c r="D76" s="69">
        <v>242</v>
      </c>
      <c r="E76" s="39">
        <f t="shared" si="0"/>
        <v>25.0258531540848</v>
      </c>
      <c r="F76" s="51">
        <f t="shared" si="3"/>
        <v>100</v>
      </c>
      <c r="G76" s="25"/>
      <c r="H76" s="26"/>
      <c r="I76" s="85"/>
      <c r="J76" s="39"/>
      <c r="K76" s="69"/>
      <c r="L76" s="26"/>
      <c r="M76" s="28"/>
      <c r="N76" s="39"/>
      <c r="O76" s="29">
        <f t="shared" si="12"/>
        <v>967</v>
      </c>
      <c r="P76" s="29">
        <f t="shared" si="4"/>
        <v>242</v>
      </c>
      <c r="Q76" s="29">
        <f t="shared" si="13"/>
        <v>242</v>
      </c>
      <c r="R76" s="53">
        <f t="shared" si="2"/>
        <v>25.0258531540848</v>
      </c>
    </row>
    <row r="77" spans="1:18" s="55" customFormat="1" ht="25.5">
      <c r="A77" s="78" t="s">
        <v>65</v>
      </c>
      <c r="B77" s="68">
        <v>306</v>
      </c>
      <c r="C77" s="68">
        <v>89.3</v>
      </c>
      <c r="D77" s="69">
        <v>89.3</v>
      </c>
      <c r="E77" s="39">
        <f t="shared" si="0"/>
        <v>29.183006535947715</v>
      </c>
      <c r="F77" s="51">
        <f t="shared" si="3"/>
        <v>100</v>
      </c>
      <c r="G77" s="25"/>
      <c r="H77" s="26"/>
      <c r="I77" s="85"/>
      <c r="J77" s="39"/>
      <c r="K77" s="69"/>
      <c r="L77" s="26"/>
      <c r="M77" s="28"/>
      <c r="N77" s="39"/>
      <c r="O77" s="29">
        <f t="shared" si="12"/>
        <v>306</v>
      </c>
      <c r="P77" s="29">
        <f t="shared" si="4"/>
        <v>89.3</v>
      </c>
      <c r="Q77" s="29">
        <f t="shared" si="13"/>
        <v>89.3</v>
      </c>
      <c r="R77" s="53">
        <f t="shared" si="2"/>
        <v>29.183006535947715</v>
      </c>
    </row>
    <row r="78" spans="1:18" s="55" customFormat="1" ht="36" customHeight="1" hidden="1">
      <c r="A78" s="78" t="s">
        <v>66</v>
      </c>
      <c r="B78" s="68"/>
      <c r="C78" s="68"/>
      <c r="D78" s="69"/>
      <c r="E78" s="39" t="e">
        <f t="shared" si="0"/>
        <v>#DIV/0!</v>
      </c>
      <c r="F78" s="51" t="e">
        <f t="shared" si="3"/>
        <v>#DIV/0!</v>
      </c>
      <c r="G78" s="25"/>
      <c r="H78" s="26"/>
      <c r="I78" s="85"/>
      <c r="J78" s="39"/>
      <c r="K78" s="69"/>
      <c r="L78" s="26"/>
      <c r="M78" s="28"/>
      <c r="N78" s="39"/>
      <c r="O78" s="29">
        <f t="shared" si="12"/>
        <v>0</v>
      </c>
      <c r="P78" s="29">
        <f t="shared" si="4"/>
        <v>0</v>
      </c>
      <c r="Q78" s="29">
        <f t="shared" si="13"/>
        <v>0</v>
      </c>
      <c r="R78" s="53" t="e">
        <f t="shared" si="2"/>
        <v>#DIV/0!</v>
      </c>
    </row>
    <row r="79" spans="1:18" s="55" customFormat="1" ht="12.75" hidden="1">
      <c r="A79" s="78" t="s">
        <v>67</v>
      </c>
      <c r="B79" s="68"/>
      <c r="C79" s="68"/>
      <c r="D79" s="69"/>
      <c r="E79" s="39" t="e">
        <f t="shared" si="0"/>
        <v>#DIV/0!</v>
      </c>
      <c r="F79" s="51" t="e">
        <f t="shared" si="3"/>
        <v>#DIV/0!</v>
      </c>
      <c r="G79" s="25"/>
      <c r="H79" s="26"/>
      <c r="I79" s="85"/>
      <c r="J79" s="39"/>
      <c r="K79" s="69"/>
      <c r="L79" s="26"/>
      <c r="M79" s="28"/>
      <c r="N79" s="39"/>
      <c r="O79" s="29">
        <f t="shared" si="12"/>
        <v>0</v>
      </c>
      <c r="P79" s="29">
        <f t="shared" si="4"/>
        <v>0</v>
      </c>
      <c r="Q79" s="29">
        <f t="shared" si="13"/>
        <v>0</v>
      </c>
      <c r="R79" s="53" t="e">
        <f t="shared" si="2"/>
        <v>#DIV/0!</v>
      </c>
    </row>
    <row r="80" spans="1:18" s="55" customFormat="1" ht="30" customHeight="1">
      <c r="A80" s="78" t="s">
        <v>68</v>
      </c>
      <c r="B80" s="69">
        <v>668</v>
      </c>
      <c r="C80" s="69"/>
      <c r="D80" s="71"/>
      <c r="E80" s="39">
        <f t="shared" si="0"/>
        <v>0</v>
      </c>
      <c r="F80" s="51"/>
      <c r="G80" s="48"/>
      <c r="H80" s="52"/>
      <c r="I80" s="88"/>
      <c r="J80" s="39"/>
      <c r="K80" s="71"/>
      <c r="L80" s="52"/>
      <c r="M80" s="28"/>
      <c r="N80" s="39"/>
      <c r="O80" s="29">
        <f t="shared" si="12"/>
        <v>668</v>
      </c>
      <c r="P80" s="29">
        <f t="shared" si="4"/>
        <v>0</v>
      </c>
      <c r="Q80" s="29">
        <f t="shared" si="13"/>
        <v>0</v>
      </c>
      <c r="R80" s="53">
        <f t="shared" si="2"/>
        <v>0</v>
      </c>
    </row>
    <row r="81" spans="1:18" s="55" customFormat="1" ht="25.5">
      <c r="A81" s="78" t="s">
        <v>58</v>
      </c>
      <c r="B81" s="69">
        <v>106.8</v>
      </c>
      <c r="C81" s="69">
        <v>106.8</v>
      </c>
      <c r="D81" s="69">
        <v>106.8</v>
      </c>
      <c r="E81" s="39">
        <f t="shared" si="0"/>
        <v>100</v>
      </c>
      <c r="F81" s="51">
        <f t="shared" si="3"/>
        <v>100</v>
      </c>
      <c r="G81" s="48"/>
      <c r="H81" s="52"/>
      <c r="I81" s="88"/>
      <c r="J81" s="39"/>
      <c r="K81" s="71"/>
      <c r="L81" s="52"/>
      <c r="M81" s="41"/>
      <c r="N81" s="39"/>
      <c r="O81" s="29">
        <f t="shared" si="12"/>
        <v>106.8</v>
      </c>
      <c r="P81" s="29">
        <f t="shared" si="4"/>
        <v>106.8</v>
      </c>
      <c r="Q81" s="29">
        <f t="shared" si="13"/>
        <v>106.8</v>
      </c>
      <c r="R81" s="53">
        <f t="shared" si="2"/>
        <v>100</v>
      </c>
    </row>
    <row r="82" spans="1:18" s="55" customFormat="1" ht="12.75" hidden="1">
      <c r="A82" s="79" t="s">
        <v>23</v>
      </c>
      <c r="B82" s="71"/>
      <c r="C82" s="71"/>
      <c r="D82" s="71"/>
      <c r="E82" s="39" t="e">
        <f>D82/B82*100</f>
        <v>#DIV/0!</v>
      </c>
      <c r="F82" s="51" t="e">
        <f>D82/C82*100</f>
        <v>#DIV/0!</v>
      </c>
      <c r="G82" s="48"/>
      <c r="H82" s="52"/>
      <c r="I82" s="88"/>
      <c r="J82" s="39"/>
      <c r="K82" s="71"/>
      <c r="L82" s="52"/>
      <c r="M82" s="41"/>
      <c r="N82" s="39"/>
      <c r="O82" s="35">
        <f t="shared" si="12"/>
        <v>0</v>
      </c>
      <c r="P82" s="35">
        <f t="shared" si="4"/>
        <v>0</v>
      </c>
      <c r="Q82" s="35">
        <f t="shared" si="13"/>
        <v>0</v>
      </c>
      <c r="R82" s="36" t="e">
        <f>Q82/O82*100</f>
        <v>#DIV/0!</v>
      </c>
    </row>
    <row r="83" spans="1:18" s="55" customFormat="1" ht="12.75">
      <c r="A83" s="79" t="s">
        <v>53</v>
      </c>
      <c r="B83" s="71"/>
      <c r="C83" s="71"/>
      <c r="D83" s="71"/>
      <c r="E83" s="39"/>
      <c r="F83" s="51"/>
      <c r="G83" s="48">
        <v>17867.5</v>
      </c>
      <c r="H83" s="52">
        <v>4448.2</v>
      </c>
      <c r="I83" s="88">
        <v>4448.2</v>
      </c>
      <c r="J83" s="39">
        <f>I83/G83*100</f>
        <v>24.89548062123968</v>
      </c>
      <c r="K83" s="71">
        <v>8881.4</v>
      </c>
      <c r="L83" s="52">
        <v>2384.2</v>
      </c>
      <c r="M83" s="41">
        <v>2384.2</v>
      </c>
      <c r="N83" s="39">
        <f>M83/K83*100</f>
        <v>26.84486680027923</v>
      </c>
      <c r="O83" s="35"/>
      <c r="P83" s="29"/>
      <c r="Q83" s="35"/>
      <c r="R83" s="36"/>
    </row>
    <row r="84" spans="1:18" s="55" customFormat="1" ht="18.75" customHeight="1">
      <c r="A84" s="70" t="s">
        <v>54</v>
      </c>
      <c r="B84" s="71">
        <v>13204.9</v>
      </c>
      <c r="C84" s="71">
        <v>3300.9</v>
      </c>
      <c r="D84" s="71">
        <v>3300.9</v>
      </c>
      <c r="E84" s="39">
        <f>D84/B84*100</f>
        <v>24.997538792417966</v>
      </c>
      <c r="F84" s="51">
        <f>D84/C84*100</f>
        <v>100</v>
      </c>
      <c r="G84" s="48"/>
      <c r="H84" s="52"/>
      <c r="I84" s="88"/>
      <c r="J84" s="39"/>
      <c r="K84" s="71"/>
      <c r="L84" s="52"/>
      <c r="M84" s="41"/>
      <c r="N84" s="39"/>
      <c r="O84" s="35"/>
      <c r="P84" s="29"/>
      <c r="Q84" s="35"/>
      <c r="R84" s="36"/>
    </row>
    <row r="85" spans="1:18" s="55" customFormat="1" ht="12.75">
      <c r="A85" s="70" t="s">
        <v>20</v>
      </c>
      <c r="B85" s="71">
        <f>B48+B50+B84+B49</f>
        <v>211382.69999999998</v>
      </c>
      <c r="C85" s="71">
        <f>C48+C50+C84+C49</f>
        <v>47436.8</v>
      </c>
      <c r="D85" s="71">
        <f>D48+D50+D84+D49</f>
        <v>47393.4</v>
      </c>
      <c r="E85" s="39">
        <f>D85/B85*100</f>
        <v>22.420661671934365</v>
      </c>
      <c r="F85" s="51">
        <f>D85/C85*100</f>
        <v>99.90850984889367</v>
      </c>
      <c r="G85" s="48">
        <f>G48+G83</f>
        <v>19397</v>
      </c>
      <c r="H85" s="35">
        <f>H48+H83</f>
        <v>4706.5</v>
      </c>
      <c r="I85" s="86">
        <f>I48+I83</f>
        <v>4945</v>
      </c>
      <c r="J85" s="39">
        <f>I85/G85*100</f>
        <v>25.4936330360365</v>
      </c>
      <c r="K85" s="71">
        <f>K48+K83</f>
        <v>11002.9</v>
      </c>
      <c r="L85" s="48">
        <f>L48+L83</f>
        <v>2733.6</v>
      </c>
      <c r="M85" s="35">
        <f>M48+M83</f>
        <v>2694.7</v>
      </c>
      <c r="N85" s="39">
        <f>M85/K85*100</f>
        <v>24.49081605758482</v>
      </c>
      <c r="O85" s="35">
        <f>O48+O49+O50</f>
        <v>201828.8</v>
      </c>
      <c r="P85" s="35">
        <f>P48+P49+P50</f>
        <v>44743.6</v>
      </c>
      <c r="Q85" s="35">
        <f>Q48+Q49+Q50</f>
        <v>44899.8</v>
      </c>
      <c r="R85" s="36">
        <f>Q85/O85*100</f>
        <v>22.246478203308946</v>
      </c>
    </row>
    <row r="86" spans="1:18" ht="15.75" hidden="1">
      <c r="A86" s="6" t="s">
        <v>69</v>
      </c>
      <c r="B86" s="4"/>
      <c r="C86" s="13"/>
      <c r="D86" s="7"/>
      <c r="E86" s="2"/>
      <c r="F86" s="14"/>
      <c r="G86" s="5"/>
      <c r="H86" s="5"/>
      <c r="I86" s="5"/>
      <c r="J86" s="91"/>
      <c r="K86" s="92"/>
      <c r="L86" s="5"/>
      <c r="M86" s="5"/>
      <c r="N86" s="2"/>
      <c r="O86" s="5"/>
      <c r="P86" s="5"/>
      <c r="Q86" s="5"/>
      <c r="R86" s="3"/>
    </row>
    <row r="87" spans="1:18" ht="15.75" hidden="1">
      <c r="A87" s="8" t="s">
        <v>22</v>
      </c>
      <c r="B87" s="9"/>
      <c r="C87" s="9"/>
      <c r="D87" s="9"/>
      <c r="E87" s="1" t="e">
        <v>#DIV/0!</v>
      </c>
      <c r="F87" s="1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12.75" hidden="1">
      <c r="A88" s="10" t="s">
        <v>71</v>
      </c>
      <c r="B88" s="10"/>
      <c r="C88" s="10"/>
      <c r="D88" s="10"/>
      <c r="E88" s="10"/>
      <c r="F88" s="10"/>
      <c r="G88" s="10" t="s">
        <v>70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5.75" hidden="1">
      <c r="A89" s="11" t="s">
        <v>35</v>
      </c>
      <c r="B89" s="10"/>
      <c r="C89" s="10"/>
      <c r="D89" s="10"/>
      <c r="E89" s="12" t="e">
        <v>#DIV/0!</v>
      </c>
      <c r="F89" s="12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1" spans="7:9" ht="12.75">
      <c r="G91" s="81">
        <f>G85+K85</f>
        <v>30399.9</v>
      </c>
      <c r="I91" s="81">
        <f>I85+M85</f>
        <v>7639.7</v>
      </c>
    </row>
  </sheetData>
  <sheetProtection/>
  <mergeCells count="5">
    <mergeCell ref="O5:R5"/>
    <mergeCell ref="A5:A6"/>
    <mergeCell ref="G5:J5"/>
    <mergeCell ref="K5:N5"/>
    <mergeCell ref="B5:F5"/>
  </mergeCells>
  <printOptions/>
  <pageMargins left="0.2" right="0.2" top="0.17" bottom="0.16" header="0.17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1">
      <selection activeCell="A7" sqref="A7:F8"/>
    </sheetView>
  </sheetViews>
  <sheetFormatPr defaultColWidth="9.00390625" defaultRowHeight="12.75"/>
  <cols>
    <col min="1" max="1" width="64.25390625" style="0" customWidth="1"/>
    <col min="2" max="2" width="22.125" style="0" hidden="1" customWidth="1"/>
    <col min="3" max="3" width="14.25390625" style="0" customWidth="1"/>
    <col min="4" max="4" width="1.12109375" style="0" hidden="1" customWidth="1"/>
    <col min="5" max="6" width="12.875" style="0" customWidth="1"/>
    <col min="7" max="7" width="9.25390625" style="0" hidden="1" customWidth="1"/>
  </cols>
  <sheetData>
    <row r="1" spans="1:7" ht="12.75">
      <c r="A1" s="54" t="s">
        <v>0</v>
      </c>
      <c r="B1" s="54"/>
      <c r="C1" s="54"/>
      <c r="D1" s="148" t="s">
        <v>79</v>
      </c>
      <c r="E1" s="148"/>
      <c r="F1" s="148"/>
      <c r="G1" s="148"/>
    </row>
    <row r="2" spans="1:9" ht="12.75">
      <c r="A2" s="54"/>
      <c r="B2" s="54"/>
      <c r="C2" s="54"/>
      <c r="D2" s="95" t="s">
        <v>134</v>
      </c>
      <c r="E2" s="95" t="s">
        <v>134</v>
      </c>
      <c r="F2" s="95"/>
      <c r="G2" s="95"/>
      <c r="H2" s="95"/>
      <c r="I2" s="95"/>
    </row>
    <row r="3" spans="1:8" ht="12.75">
      <c r="A3" s="54"/>
      <c r="B3" s="54"/>
      <c r="C3" s="54"/>
      <c r="D3" s="95" t="s">
        <v>135</v>
      </c>
      <c r="E3" s="95" t="s">
        <v>137</v>
      </c>
      <c r="F3" s="95"/>
      <c r="G3" s="95"/>
      <c r="H3" s="95"/>
    </row>
    <row r="4" spans="1:8" ht="12.75">
      <c r="A4" s="54"/>
      <c r="B4" s="54"/>
      <c r="C4" s="54"/>
      <c r="D4" s="96" t="s">
        <v>97</v>
      </c>
      <c r="E4" s="96" t="s">
        <v>97</v>
      </c>
      <c r="F4" s="96"/>
      <c r="G4" s="96"/>
      <c r="H4" s="96"/>
    </row>
    <row r="5" spans="1:8" ht="12.75">
      <c r="A5" s="54"/>
      <c r="B5" s="54"/>
      <c r="C5" s="54"/>
      <c r="D5" s="96" t="s">
        <v>136</v>
      </c>
      <c r="E5" s="96" t="s">
        <v>138</v>
      </c>
      <c r="F5" s="96"/>
      <c r="G5" s="96"/>
      <c r="H5" s="96"/>
    </row>
    <row r="6" spans="1:7" ht="12.75">
      <c r="A6" s="54"/>
      <c r="B6" s="54"/>
      <c r="C6" s="54"/>
      <c r="D6" s="54"/>
      <c r="E6" s="54"/>
      <c r="F6" s="94"/>
      <c r="G6" s="54"/>
    </row>
    <row r="7" spans="1:7" ht="15.75">
      <c r="A7" s="149" t="s">
        <v>139</v>
      </c>
      <c r="B7" s="149"/>
      <c r="C7" s="149"/>
      <c r="D7" s="149"/>
      <c r="E7" s="149"/>
      <c r="F7" s="149"/>
      <c r="G7" s="59"/>
    </row>
    <row r="8" spans="1:7" ht="15.75" hidden="1">
      <c r="A8" s="149"/>
      <c r="B8" s="149"/>
      <c r="C8" s="149"/>
      <c r="D8" s="149"/>
      <c r="E8" s="149"/>
      <c r="F8" s="149"/>
      <c r="G8" s="59"/>
    </row>
    <row r="9" spans="1:7" ht="15.75">
      <c r="A9" s="57"/>
      <c r="B9" s="57"/>
      <c r="C9" s="58"/>
      <c r="D9" s="58"/>
      <c r="E9" s="59"/>
      <c r="F9" s="59"/>
      <c r="G9" s="59"/>
    </row>
    <row r="10" spans="1:7" ht="15.75">
      <c r="A10" s="93" t="s">
        <v>0</v>
      </c>
      <c r="B10" s="93"/>
      <c r="C10" s="82"/>
      <c r="D10" s="82"/>
      <c r="E10" s="82"/>
      <c r="F10" s="82"/>
      <c r="G10" s="82"/>
    </row>
    <row r="11" spans="1:7" ht="32.25" customHeight="1">
      <c r="A11" s="97"/>
      <c r="B11" s="97" t="s">
        <v>96</v>
      </c>
      <c r="C11" s="113" t="s">
        <v>99</v>
      </c>
      <c r="D11" s="113" t="s">
        <v>100</v>
      </c>
      <c r="E11" s="113" t="s">
        <v>198</v>
      </c>
      <c r="F11" s="113" t="s">
        <v>1</v>
      </c>
      <c r="G11" s="60" t="s">
        <v>77</v>
      </c>
    </row>
    <row r="12" spans="1:7" ht="15.75">
      <c r="A12" s="100" t="s">
        <v>2</v>
      </c>
      <c r="B12" s="100"/>
      <c r="C12" s="114">
        <f>C14+C17+C20+C23+C24+C26</f>
        <v>35831</v>
      </c>
      <c r="D12" s="114">
        <f>D14+D17+D20+D23+D24+D26</f>
        <v>7181</v>
      </c>
      <c r="E12" s="114">
        <f>E14+E17+E20+E23+E24+E26</f>
        <v>7590.499999999999</v>
      </c>
      <c r="F12" s="114">
        <f>E12/C12*100</f>
        <v>21.184170132008592</v>
      </c>
      <c r="G12" s="61">
        <f>E12/D12*100</f>
        <v>105.7025483915889</v>
      </c>
    </row>
    <row r="13" spans="1:7" ht="1.5" customHeight="1">
      <c r="A13" s="98"/>
      <c r="B13" s="98"/>
      <c r="C13" s="115"/>
      <c r="D13" s="115"/>
      <c r="E13" s="115"/>
      <c r="F13" s="116"/>
      <c r="G13" s="62"/>
    </row>
    <row r="14" spans="1:7" ht="18.75" customHeight="1">
      <c r="A14" s="99" t="s">
        <v>3</v>
      </c>
      <c r="B14" s="98" t="s">
        <v>116</v>
      </c>
      <c r="C14" s="117">
        <f>C15+C16</f>
        <v>30004</v>
      </c>
      <c r="D14" s="117">
        <f>D15+D16</f>
        <v>6001</v>
      </c>
      <c r="E14" s="117">
        <f>E15+E16</f>
        <v>6456.7</v>
      </c>
      <c r="F14" s="118">
        <f aca="true" t="shared" si="0" ref="F14:F81">E14/C14*100</f>
        <v>21.51946407145714</v>
      </c>
      <c r="G14" s="63">
        <f>E14/D14*100</f>
        <v>107.59373437760374</v>
      </c>
    </row>
    <row r="15" spans="1:7" ht="15.75" hidden="1">
      <c r="A15" s="98" t="s">
        <v>4</v>
      </c>
      <c r="B15" s="98"/>
      <c r="C15" s="115"/>
      <c r="D15" s="115"/>
      <c r="E15" s="115"/>
      <c r="F15" s="118" t="e">
        <f t="shared" si="0"/>
        <v>#DIV/0!</v>
      </c>
      <c r="G15" s="63"/>
    </row>
    <row r="16" spans="1:7" ht="17.25" customHeight="1">
      <c r="A16" s="98" t="s">
        <v>5</v>
      </c>
      <c r="B16" s="98" t="s">
        <v>80</v>
      </c>
      <c r="C16" s="115">
        <v>30004</v>
      </c>
      <c r="D16" s="115">
        <v>6001</v>
      </c>
      <c r="E16" s="115">
        <v>6456.7</v>
      </c>
      <c r="F16" s="118">
        <f t="shared" si="0"/>
        <v>21.51946407145714</v>
      </c>
      <c r="G16" s="63">
        <f aca="true" t="shared" si="1" ref="G16:G83">E16/D16*100</f>
        <v>107.59373437760374</v>
      </c>
    </row>
    <row r="17" spans="1:7" ht="15" customHeight="1">
      <c r="A17" s="99" t="s">
        <v>6</v>
      </c>
      <c r="B17" s="98" t="s">
        <v>81</v>
      </c>
      <c r="C17" s="117">
        <f>SUM(C18:C19)</f>
        <v>3331</v>
      </c>
      <c r="D17" s="117">
        <f>SUM(D18:D19)</f>
        <v>809</v>
      </c>
      <c r="E17" s="117">
        <f>SUM(E18:E19)</f>
        <v>895</v>
      </c>
      <c r="F17" s="118">
        <f t="shared" si="0"/>
        <v>26.868808165716</v>
      </c>
      <c r="G17" s="63">
        <f t="shared" si="1"/>
        <v>110.63040791100123</v>
      </c>
    </row>
    <row r="18" spans="1:7" ht="18" customHeight="1">
      <c r="A18" s="98" t="s">
        <v>7</v>
      </c>
      <c r="B18" s="98" t="s">
        <v>82</v>
      </c>
      <c r="C18" s="115">
        <v>3189</v>
      </c>
      <c r="D18" s="115">
        <v>785</v>
      </c>
      <c r="E18" s="115">
        <v>886.2</v>
      </c>
      <c r="F18" s="118">
        <f t="shared" si="0"/>
        <v>27.7892756349953</v>
      </c>
      <c r="G18" s="63">
        <f t="shared" si="1"/>
        <v>112.89171974522294</v>
      </c>
    </row>
    <row r="19" spans="1:7" ht="18" customHeight="1">
      <c r="A19" s="98" t="s">
        <v>25</v>
      </c>
      <c r="B19" s="98" t="s">
        <v>83</v>
      </c>
      <c r="C19" s="115">
        <v>142</v>
      </c>
      <c r="D19" s="115">
        <v>24</v>
      </c>
      <c r="E19" s="115">
        <v>8.8</v>
      </c>
      <c r="F19" s="118">
        <f t="shared" si="0"/>
        <v>6.19718309859155</v>
      </c>
      <c r="G19" s="63">
        <f t="shared" si="1"/>
        <v>36.66666666666667</v>
      </c>
    </row>
    <row r="20" spans="1:7" ht="20.25" customHeight="1">
      <c r="A20" s="99" t="s">
        <v>8</v>
      </c>
      <c r="B20" s="98" t="s">
        <v>95</v>
      </c>
      <c r="C20" s="117">
        <f>SUM(C21:C22)</f>
        <v>1610</v>
      </c>
      <c r="D20" s="117">
        <f>SUM(D21:D22)</f>
        <v>193</v>
      </c>
      <c r="E20" s="117">
        <f>SUM(E21:E22)</f>
        <v>66.2</v>
      </c>
      <c r="F20" s="118">
        <f t="shared" si="0"/>
        <v>4.111801242236026</v>
      </c>
      <c r="G20" s="63">
        <f t="shared" si="1"/>
        <v>34.30051813471503</v>
      </c>
    </row>
    <row r="21" spans="1:7" ht="18.75" customHeight="1" hidden="1">
      <c r="A21" s="98" t="s">
        <v>9</v>
      </c>
      <c r="B21" s="98"/>
      <c r="C21" s="115"/>
      <c r="D21" s="115"/>
      <c r="E21" s="115"/>
      <c r="F21" s="118"/>
      <c r="G21" s="63"/>
    </row>
    <row r="22" spans="1:7" ht="15" customHeight="1">
      <c r="A22" s="98" t="s">
        <v>10</v>
      </c>
      <c r="B22" s="98" t="s">
        <v>84</v>
      </c>
      <c r="C22" s="115">
        <v>1610</v>
      </c>
      <c r="D22" s="115">
        <v>193</v>
      </c>
      <c r="E22" s="115">
        <v>66.2</v>
      </c>
      <c r="F22" s="118">
        <f t="shared" si="0"/>
        <v>4.111801242236026</v>
      </c>
      <c r="G22" s="63">
        <f t="shared" si="1"/>
        <v>34.30051813471503</v>
      </c>
    </row>
    <row r="23" spans="1:7" ht="15.75" hidden="1">
      <c r="A23" s="99" t="s">
        <v>36</v>
      </c>
      <c r="B23" s="99"/>
      <c r="C23" s="117"/>
      <c r="D23" s="117"/>
      <c r="E23" s="117"/>
      <c r="F23" s="118"/>
      <c r="G23" s="63"/>
    </row>
    <row r="24" spans="1:7" ht="17.25" customHeight="1">
      <c r="A24" s="99" t="s">
        <v>26</v>
      </c>
      <c r="B24" s="98" t="s">
        <v>85</v>
      </c>
      <c r="C24" s="117">
        <f>C25</f>
        <v>886</v>
      </c>
      <c r="D24" s="117">
        <f>D25</f>
        <v>178</v>
      </c>
      <c r="E24" s="117">
        <f>E25</f>
        <v>172.2</v>
      </c>
      <c r="F24" s="118">
        <f t="shared" si="0"/>
        <v>19.435665914221218</v>
      </c>
      <c r="G24" s="63">
        <f t="shared" si="1"/>
        <v>96.74157303370787</v>
      </c>
    </row>
    <row r="25" spans="1:7" ht="25.5" hidden="1">
      <c r="A25" s="98" t="s">
        <v>12</v>
      </c>
      <c r="B25" s="98" t="s">
        <v>85</v>
      </c>
      <c r="C25" s="115">
        <v>886</v>
      </c>
      <c r="D25" s="115">
        <v>178</v>
      </c>
      <c r="E25" s="115">
        <v>172.2</v>
      </c>
      <c r="F25" s="118">
        <f t="shared" si="0"/>
        <v>19.435665914221218</v>
      </c>
      <c r="G25" s="63">
        <f t="shared" si="1"/>
        <v>96.74157303370787</v>
      </c>
    </row>
    <row r="26" spans="1:7" ht="24" customHeight="1">
      <c r="A26" s="99" t="s">
        <v>37</v>
      </c>
      <c r="B26" s="98" t="s">
        <v>86</v>
      </c>
      <c r="C26" s="119">
        <f>SUM(C27:C34)</f>
        <v>0</v>
      </c>
      <c r="D26" s="119"/>
      <c r="E26" s="119">
        <f>SUM(E27:E34)</f>
        <v>0.40000000000000024</v>
      </c>
      <c r="F26" s="120"/>
      <c r="G26" s="63"/>
    </row>
    <row r="27" spans="1:7" ht="50.25" customHeight="1" hidden="1">
      <c r="A27" s="98" t="s">
        <v>41</v>
      </c>
      <c r="B27" s="98"/>
      <c r="C27" s="115"/>
      <c r="D27" s="115"/>
      <c r="E27" s="115">
        <v>-3.8</v>
      </c>
      <c r="F27" s="120"/>
      <c r="G27" s="63"/>
    </row>
    <row r="28" spans="1:7" ht="15.75" hidden="1">
      <c r="A28" s="98" t="s">
        <v>31</v>
      </c>
      <c r="B28" s="98"/>
      <c r="C28" s="115"/>
      <c r="D28" s="115"/>
      <c r="E28" s="115">
        <v>0.4</v>
      </c>
      <c r="F28" s="120"/>
      <c r="G28" s="63"/>
    </row>
    <row r="29" spans="1:7" ht="13.5" customHeight="1" hidden="1">
      <c r="A29" s="98" t="s">
        <v>32</v>
      </c>
      <c r="B29" s="98"/>
      <c r="C29" s="115"/>
      <c r="D29" s="115"/>
      <c r="E29" s="115">
        <v>3.6</v>
      </c>
      <c r="F29" s="120"/>
      <c r="G29" s="63"/>
    </row>
    <row r="30" spans="1:7" ht="15.75" hidden="1">
      <c r="A30" s="98" t="s">
        <v>11</v>
      </c>
      <c r="B30" s="98"/>
      <c r="C30" s="115"/>
      <c r="D30" s="115"/>
      <c r="E30" s="115"/>
      <c r="F30" s="120"/>
      <c r="G30" s="63"/>
    </row>
    <row r="31" spans="1:7" ht="15.75" hidden="1">
      <c r="A31" s="98" t="s">
        <v>34</v>
      </c>
      <c r="B31" s="98"/>
      <c r="C31" s="115"/>
      <c r="D31" s="115"/>
      <c r="E31" s="115">
        <v>-0.6</v>
      </c>
      <c r="F31" s="120"/>
      <c r="G31" s="63"/>
    </row>
    <row r="32" spans="1:7" ht="15.75" customHeight="1" hidden="1">
      <c r="A32" s="98" t="s">
        <v>42</v>
      </c>
      <c r="B32" s="98"/>
      <c r="C32" s="115"/>
      <c r="D32" s="115"/>
      <c r="E32" s="115"/>
      <c r="F32" s="120"/>
      <c r="G32" s="63"/>
    </row>
    <row r="33" spans="1:7" ht="15.75" hidden="1">
      <c r="A33" s="98" t="s">
        <v>33</v>
      </c>
      <c r="B33" s="98"/>
      <c r="C33" s="115"/>
      <c r="D33" s="115"/>
      <c r="E33" s="115"/>
      <c r="F33" s="120"/>
      <c r="G33" s="63"/>
    </row>
    <row r="34" spans="1:7" ht="17.25" customHeight="1" hidden="1">
      <c r="A34" s="98" t="s">
        <v>57</v>
      </c>
      <c r="B34" s="98"/>
      <c r="C34" s="115"/>
      <c r="D34" s="115"/>
      <c r="E34" s="115">
        <v>0.8</v>
      </c>
      <c r="F34" s="120"/>
      <c r="G34" s="63"/>
    </row>
    <row r="35" spans="1:7" ht="19.5" customHeight="1">
      <c r="A35" s="100" t="s">
        <v>13</v>
      </c>
      <c r="B35" s="100"/>
      <c r="C35" s="114">
        <f>C37+C44+C45+C46+C47+C48+C49+C50+C51+C52</f>
        <v>1329</v>
      </c>
      <c r="D35" s="114">
        <f>D37+D44+D45+D46+D47+D48+D49+D50+D51+D52</f>
        <v>241.3</v>
      </c>
      <c r="E35" s="114">
        <f>E37+E44+E45+E46+E47+E48+E49+E50+E51+E52</f>
        <v>466.70000000000005</v>
      </c>
      <c r="F35" s="114">
        <f t="shared" si="0"/>
        <v>35.11662904439429</v>
      </c>
      <c r="G35" s="61">
        <f t="shared" si="1"/>
        <v>193.41069208454206</v>
      </c>
    </row>
    <row r="36" spans="1:7" ht="0.75" customHeight="1">
      <c r="A36" s="98"/>
      <c r="B36" s="98"/>
      <c r="C36" s="115"/>
      <c r="D36" s="115"/>
      <c r="E36" s="121"/>
      <c r="F36" s="118" t="e">
        <f t="shared" si="0"/>
        <v>#DIV/0!</v>
      </c>
      <c r="G36" s="63" t="e">
        <f t="shared" si="1"/>
        <v>#DIV/0!</v>
      </c>
    </row>
    <row r="37" spans="1:7" ht="52.5" customHeight="1">
      <c r="A37" s="99" t="s">
        <v>27</v>
      </c>
      <c r="B37" s="98" t="s">
        <v>117</v>
      </c>
      <c r="C37" s="119">
        <f>C38+C43</f>
        <v>895</v>
      </c>
      <c r="D37" s="119">
        <f>D38+D43</f>
        <v>147.8</v>
      </c>
      <c r="E37" s="119">
        <f>E38+E43</f>
        <v>226.3</v>
      </c>
      <c r="F37" s="118">
        <f t="shared" si="0"/>
        <v>25.28491620111732</v>
      </c>
      <c r="G37" s="63">
        <f t="shared" si="1"/>
        <v>153.1123139377537</v>
      </c>
    </row>
    <row r="38" spans="1:7" ht="30" customHeight="1">
      <c r="A38" s="98" t="s">
        <v>14</v>
      </c>
      <c r="B38" s="98" t="s">
        <v>87</v>
      </c>
      <c r="C38" s="115">
        <f>SUM(C39:C42)</f>
        <v>895</v>
      </c>
      <c r="D38" s="115">
        <f>SUM(D39:D42)</f>
        <v>147.8</v>
      </c>
      <c r="E38" s="115">
        <f>SUM(E39:E42)</f>
        <v>210.5</v>
      </c>
      <c r="F38" s="118">
        <f t="shared" si="0"/>
        <v>23.519553072625698</v>
      </c>
      <c r="G38" s="63">
        <f t="shared" si="1"/>
        <v>142.42219215155615</v>
      </c>
    </row>
    <row r="39" spans="1:7" ht="15.75" hidden="1">
      <c r="A39" s="101" t="s">
        <v>43</v>
      </c>
      <c r="B39" s="101"/>
      <c r="C39" s="122"/>
      <c r="D39" s="122"/>
      <c r="E39" s="123"/>
      <c r="F39" s="118" t="e">
        <f t="shared" si="0"/>
        <v>#DIV/0!</v>
      </c>
      <c r="G39" s="63" t="e">
        <f t="shared" si="1"/>
        <v>#DIV/0!</v>
      </c>
    </row>
    <row r="40" spans="1:7" ht="18" customHeight="1">
      <c r="A40" s="124" t="s">
        <v>73</v>
      </c>
      <c r="B40" s="102" t="s">
        <v>118</v>
      </c>
      <c r="C40" s="122">
        <v>850</v>
      </c>
      <c r="D40" s="122">
        <v>140.5</v>
      </c>
      <c r="E40" s="123">
        <v>123.9</v>
      </c>
      <c r="F40" s="118">
        <f t="shared" si="0"/>
        <v>14.576470588235294</v>
      </c>
      <c r="G40" s="63">
        <f t="shared" si="1"/>
        <v>88.18505338078292</v>
      </c>
    </row>
    <row r="41" spans="1:7" ht="15.75" hidden="1">
      <c r="A41" s="124" t="s">
        <v>15</v>
      </c>
      <c r="B41" s="102"/>
      <c r="C41" s="122"/>
      <c r="D41" s="122"/>
      <c r="E41" s="123"/>
      <c r="F41" s="118" t="e">
        <f t="shared" si="0"/>
        <v>#DIV/0!</v>
      </c>
      <c r="G41" s="63" t="e">
        <f t="shared" si="1"/>
        <v>#DIV/0!</v>
      </c>
    </row>
    <row r="42" spans="1:7" ht="14.25" customHeight="1">
      <c r="A42" s="124" t="s">
        <v>38</v>
      </c>
      <c r="B42" s="102" t="s">
        <v>88</v>
      </c>
      <c r="C42" s="122">
        <v>45</v>
      </c>
      <c r="D42" s="122">
        <v>7.3</v>
      </c>
      <c r="E42" s="123">
        <v>86.6</v>
      </c>
      <c r="F42" s="118">
        <f t="shared" si="0"/>
        <v>192.44444444444443</v>
      </c>
      <c r="G42" s="63">
        <f t="shared" si="1"/>
        <v>1186.3013698630136</v>
      </c>
    </row>
    <row r="43" spans="1:7" ht="42.75" customHeight="1">
      <c r="A43" s="98" t="s">
        <v>16</v>
      </c>
      <c r="B43" s="98" t="s">
        <v>119</v>
      </c>
      <c r="C43" s="115"/>
      <c r="D43" s="115"/>
      <c r="E43" s="116">
        <v>15.8</v>
      </c>
      <c r="F43" s="118"/>
      <c r="G43" s="63"/>
    </row>
    <row r="44" spans="1:7" ht="18.75" customHeight="1">
      <c r="A44" s="98" t="s">
        <v>74</v>
      </c>
      <c r="B44" s="98" t="s">
        <v>90</v>
      </c>
      <c r="C44" s="115"/>
      <c r="D44" s="115"/>
      <c r="E44" s="116">
        <v>3.5</v>
      </c>
      <c r="F44" s="118"/>
      <c r="G44" s="63"/>
    </row>
    <row r="45" spans="1:7" ht="18.75" customHeight="1">
      <c r="A45" s="98" t="s">
        <v>39</v>
      </c>
      <c r="B45" s="98" t="s">
        <v>122</v>
      </c>
      <c r="C45" s="115"/>
      <c r="D45" s="115"/>
      <c r="E45" s="116">
        <v>0.7</v>
      </c>
      <c r="F45" s="118"/>
      <c r="G45" s="63"/>
    </row>
    <row r="46" spans="1:7" ht="15" customHeight="1">
      <c r="A46" s="98" t="s">
        <v>40</v>
      </c>
      <c r="B46" s="98" t="s">
        <v>91</v>
      </c>
      <c r="C46" s="115">
        <v>263</v>
      </c>
      <c r="D46" s="115">
        <v>60.5</v>
      </c>
      <c r="E46" s="116">
        <v>159.8</v>
      </c>
      <c r="F46" s="118">
        <f t="shared" si="0"/>
        <v>60.76045627376426</v>
      </c>
      <c r="G46" s="63">
        <f t="shared" si="1"/>
        <v>264.1322314049587</v>
      </c>
    </row>
    <row r="47" spans="1:7" ht="18.75" customHeight="1">
      <c r="A47" s="98" t="s">
        <v>44</v>
      </c>
      <c r="B47" s="98" t="s">
        <v>120</v>
      </c>
      <c r="C47" s="115">
        <v>164</v>
      </c>
      <c r="D47" s="115">
        <v>32</v>
      </c>
      <c r="E47" s="116">
        <v>51.3</v>
      </c>
      <c r="F47" s="118">
        <f t="shared" si="0"/>
        <v>31.28048780487805</v>
      </c>
      <c r="G47" s="63">
        <f t="shared" si="1"/>
        <v>160.3125</v>
      </c>
    </row>
    <row r="48" spans="1:7" ht="30" customHeight="1" hidden="1">
      <c r="A48" s="98" t="s">
        <v>45</v>
      </c>
      <c r="B48" s="98"/>
      <c r="C48" s="115"/>
      <c r="D48" s="115"/>
      <c r="E48" s="116"/>
      <c r="F48" s="118" t="e">
        <f t="shared" si="0"/>
        <v>#DIV/0!</v>
      </c>
      <c r="G48" s="63" t="e">
        <f t="shared" si="1"/>
        <v>#DIV/0!</v>
      </c>
    </row>
    <row r="49" spans="1:7" ht="25.5" hidden="1">
      <c r="A49" s="98" t="s">
        <v>48</v>
      </c>
      <c r="B49" s="98"/>
      <c r="C49" s="115"/>
      <c r="D49" s="115"/>
      <c r="E49" s="116"/>
      <c r="F49" s="118" t="e">
        <f t="shared" si="0"/>
        <v>#DIV/0!</v>
      </c>
      <c r="G49" s="63" t="e">
        <f t="shared" si="1"/>
        <v>#DIV/0!</v>
      </c>
    </row>
    <row r="50" spans="1:7" ht="0.75" customHeight="1">
      <c r="A50" s="98" t="s">
        <v>21</v>
      </c>
      <c r="B50" s="98"/>
      <c r="C50" s="115"/>
      <c r="D50" s="115"/>
      <c r="E50" s="116"/>
      <c r="F50" s="118"/>
      <c r="G50" s="63" t="e">
        <f t="shared" si="1"/>
        <v>#DIV/0!</v>
      </c>
    </row>
    <row r="51" spans="1:7" ht="18.75" customHeight="1">
      <c r="A51" s="98" t="s">
        <v>59</v>
      </c>
      <c r="B51" s="98" t="s">
        <v>89</v>
      </c>
      <c r="C51" s="115"/>
      <c r="D51" s="115"/>
      <c r="E51" s="116">
        <v>3.6</v>
      </c>
      <c r="F51" s="118"/>
      <c r="G51" s="63"/>
    </row>
    <row r="52" spans="1:7" ht="18.75" customHeight="1">
      <c r="A52" s="98" t="s">
        <v>102</v>
      </c>
      <c r="B52" s="98" t="s">
        <v>121</v>
      </c>
      <c r="C52" s="115">
        <v>7</v>
      </c>
      <c r="D52" s="115">
        <v>1</v>
      </c>
      <c r="E52" s="116">
        <v>21.5</v>
      </c>
      <c r="F52" s="118">
        <f t="shared" si="0"/>
        <v>307.14285714285717</v>
      </c>
      <c r="G52" s="63"/>
    </row>
    <row r="53" spans="1:7" ht="16.5" customHeight="1">
      <c r="A53" s="100" t="s">
        <v>17</v>
      </c>
      <c r="B53" s="100"/>
      <c r="C53" s="114">
        <f>C12+C35</f>
        <v>37160</v>
      </c>
      <c r="D53" s="114">
        <f>D12+D35</f>
        <v>7422.3</v>
      </c>
      <c r="E53" s="114">
        <f>E12+E35</f>
        <v>8057.199999999999</v>
      </c>
      <c r="F53" s="114">
        <f t="shared" si="0"/>
        <v>21.682454251883744</v>
      </c>
      <c r="G53" s="61">
        <f t="shared" si="1"/>
        <v>108.55395227894317</v>
      </c>
    </row>
    <row r="54" spans="1:7" ht="17.25" customHeight="1">
      <c r="A54" s="125" t="s">
        <v>76</v>
      </c>
      <c r="B54" s="103" t="s">
        <v>93</v>
      </c>
      <c r="C54" s="118">
        <v>-665</v>
      </c>
      <c r="D54" s="118"/>
      <c r="E54" s="118">
        <v>-665</v>
      </c>
      <c r="F54" s="118"/>
      <c r="G54" s="63"/>
    </row>
    <row r="55" spans="1:7" ht="18.75" customHeight="1">
      <c r="A55" s="99" t="s">
        <v>18</v>
      </c>
      <c r="B55" s="98" t="s">
        <v>94</v>
      </c>
      <c r="C55" s="119">
        <f>C56</f>
        <v>161682.8</v>
      </c>
      <c r="D55" s="119">
        <f>D56</f>
        <v>36713.6</v>
      </c>
      <c r="E55" s="119">
        <f>E56</f>
        <v>36700.3</v>
      </c>
      <c r="F55" s="118">
        <f t="shared" si="0"/>
        <v>22.698951279913512</v>
      </c>
      <c r="G55" s="63">
        <f t="shared" si="1"/>
        <v>99.96377364246493</v>
      </c>
    </row>
    <row r="56" spans="1:7" ht="18.75" customHeight="1">
      <c r="A56" s="99" t="s">
        <v>28</v>
      </c>
      <c r="B56" s="98" t="s">
        <v>94</v>
      </c>
      <c r="C56" s="119">
        <f>C57+C58+C59+C71+C84</f>
        <v>161682.8</v>
      </c>
      <c r="D56" s="119">
        <f>D57+D58+D59+D71+D84</f>
        <v>36713.6</v>
      </c>
      <c r="E56" s="119">
        <f>E57+E58+E59+E71+E84</f>
        <v>36700.3</v>
      </c>
      <c r="F56" s="118">
        <f t="shared" si="0"/>
        <v>22.698951279913512</v>
      </c>
      <c r="G56" s="63">
        <f t="shared" si="1"/>
        <v>99.96377364246493</v>
      </c>
    </row>
    <row r="57" spans="1:7" ht="27.75" customHeight="1">
      <c r="A57" s="99" t="s">
        <v>115</v>
      </c>
      <c r="B57" s="98" t="s">
        <v>92</v>
      </c>
      <c r="C57" s="117">
        <v>91119</v>
      </c>
      <c r="D57" s="117">
        <v>22780</v>
      </c>
      <c r="E57" s="119">
        <v>22780</v>
      </c>
      <c r="F57" s="118">
        <f t="shared" si="0"/>
        <v>25.00027436648778</v>
      </c>
      <c r="G57" s="63">
        <f t="shared" si="1"/>
        <v>100</v>
      </c>
    </row>
    <row r="58" spans="1:7" ht="41.25" customHeight="1" hidden="1">
      <c r="A58" s="99" t="s">
        <v>49</v>
      </c>
      <c r="B58" s="98"/>
      <c r="C58" s="117"/>
      <c r="D58" s="117"/>
      <c r="E58" s="119"/>
      <c r="F58" s="118" t="e">
        <f t="shared" si="0"/>
        <v>#DIV/0!</v>
      </c>
      <c r="G58" s="63" t="e">
        <f t="shared" si="1"/>
        <v>#DIV/0!</v>
      </c>
    </row>
    <row r="59" spans="1:7" ht="16.5" customHeight="1">
      <c r="A59" s="99" t="s">
        <v>24</v>
      </c>
      <c r="B59" s="98" t="s">
        <v>123</v>
      </c>
      <c r="C59" s="119">
        <f>C60+C61+C68+C69+C70</f>
        <v>16768</v>
      </c>
      <c r="D59" s="119">
        <f>D60+D61+D68+D69+D70</f>
        <v>882.5</v>
      </c>
      <c r="E59" s="119">
        <f>E60+E61+E68+E69+E70</f>
        <v>882.5</v>
      </c>
      <c r="F59" s="118">
        <f t="shared" si="0"/>
        <v>5.263000954198473</v>
      </c>
      <c r="G59" s="63">
        <f t="shared" si="1"/>
        <v>100</v>
      </c>
    </row>
    <row r="60" spans="1:7" ht="16.5" customHeight="1">
      <c r="A60" s="102" t="s">
        <v>29</v>
      </c>
      <c r="B60" s="102" t="s">
        <v>125</v>
      </c>
      <c r="C60" s="115">
        <v>650</v>
      </c>
      <c r="D60" s="115">
        <v>162.5</v>
      </c>
      <c r="E60" s="116">
        <v>162.5</v>
      </c>
      <c r="F60" s="118">
        <f t="shared" si="0"/>
        <v>25</v>
      </c>
      <c r="G60" s="63">
        <f t="shared" si="1"/>
        <v>100</v>
      </c>
    </row>
    <row r="61" spans="1:7" ht="51" customHeight="1">
      <c r="A61" s="102" t="s">
        <v>104</v>
      </c>
      <c r="B61" s="102" t="s">
        <v>125</v>
      </c>
      <c r="C61" s="115">
        <f>SUM(C62:C67)</f>
        <v>12933</v>
      </c>
      <c r="D61" s="115"/>
      <c r="E61" s="116"/>
      <c r="F61" s="118"/>
      <c r="G61" s="63"/>
    </row>
    <row r="62" spans="1:7" ht="19.5" customHeight="1">
      <c r="A62" s="102" t="s">
        <v>105</v>
      </c>
      <c r="B62" s="102" t="s">
        <v>125</v>
      </c>
      <c r="C62" s="115">
        <v>3420</v>
      </c>
      <c r="D62" s="115"/>
      <c r="E62" s="116"/>
      <c r="F62" s="118"/>
      <c r="G62" s="63"/>
    </row>
    <row r="63" spans="1:7" ht="18.75" customHeight="1">
      <c r="A63" s="102" t="s">
        <v>106</v>
      </c>
      <c r="B63" s="102" t="s">
        <v>125</v>
      </c>
      <c r="C63" s="115">
        <v>360</v>
      </c>
      <c r="D63" s="115"/>
      <c r="E63" s="116"/>
      <c r="F63" s="118"/>
      <c r="G63" s="63"/>
    </row>
    <row r="64" spans="1:7" ht="15.75" customHeight="1">
      <c r="A64" s="102" t="s">
        <v>107</v>
      </c>
      <c r="B64" s="102" t="s">
        <v>125</v>
      </c>
      <c r="C64" s="115">
        <v>360</v>
      </c>
      <c r="D64" s="115"/>
      <c r="E64" s="116"/>
      <c r="F64" s="118"/>
      <c r="G64" s="63"/>
    </row>
    <row r="65" spans="1:7" ht="18" customHeight="1">
      <c r="A65" s="102" t="s">
        <v>108</v>
      </c>
      <c r="B65" s="102" t="s">
        <v>125</v>
      </c>
      <c r="C65" s="115">
        <v>270</v>
      </c>
      <c r="D65" s="115"/>
      <c r="E65" s="116"/>
      <c r="F65" s="118"/>
      <c r="G65" s="63"/>
    </row>
    <row r="66" spans="1:7" ht="16.5" customHeight="1">
      <c r="A66" s="102" t="s">
        <v>109</v>
      </c>
      <c r="B66" s="102" t="s">
        <v>125</v>
      </c>
      <c r="C66" s="115">
        <v>360</v>
      </c>
      <c r="D66" s="115"/>
      <c r="E66" s="116"/>
      <c r="F66" s="118"/>
      <c r="G66" s="63"/>
    </row>
    <row r="67" spans="1:7" ht="16.5" customHeight="1">
      <c r="A67" s="102" t="s">
        <v>110</v>
      </c>
      <c r="B67" s="102" t="s">
        <v>125</v>
      </c>
      <c r="C67" s="115">
        <v>8163</v>
      </c>
      <c r="D67" s="115"/>
      <c r="E67" s="116"/>
      <c r="F67" s="118"/>
      <c r="G67" s="63"/>
    </row>
    <row r="68" spans="1:7" ht="28.5" customHeight="1">
      <c r="A68" s="102" t="s">
        <v>111</v>
      </c>
      <c r="B68" s="102" t="s">
        <v>125</v>
      </c>
      <c r="C68" s="115">
        <v>1596</v>
      </c>
      <c r="D68" s="115">
        <v>390</v>
      </c>
      <c r="E68" s="116">
        <v>390</v>
      </c>
      <c r="F68" s="118">
        <f t="shared" si="0"/>
        <v>24.43609022556391</v>
      </c>
      <c r="G68" s="63">
        <f t="shared" si="1"/>
        <v>100</v>
      </c>
    </row>
    <row r="69" spans="1:7" ht="17.25" customHeight="1">
      <c r="A69" s="102" t="s">
        <v>112</v>
      </c>
      <c r="B69" s="102" t="s">
        <v>125</v>
      </c>
      <c r="C69" s="115">
        <v>270</v>
      </c>
      <c r="D69" s="115"/>
      <c r="E69" s="116"/>
      <c r="F69" s="118"/>
      <c r="G69" s="63"/>
    </row>
    <row r="70" spans="1:7" ht="27.75" customHeight="1">
      <c r="A70" s="102" t="s">
        <v>113</v>
      </c>
      <c r="B70" s="102" t="s">
        <v>124</v>
      </c>
      <c r="C70" s="115">
        <v>1319</v>
      </c>
      <c r="D70" s="115">
        <v>330</v>
      </c>
      <c r="E70" s="116">
        <v>330</v>
      </c>
      <c r="F70" s="118">
        <f t="shared" si="0"/>
        <v>25.018953752843064</v>
      </c>
      <c r="G70" s="63">
        <f t="shared" si="1"/>
        <v>100</v>
      </c>
    </row>
    <row r="71" spans="1:7" ht="18.75" customHeight="1">
      <c r="A71" s="99" t="s">
        <v>19</v>
      </c>
      <c r="B71" s="98" t="s">
        <v>126</v>
      </c>
      <c r="C71" s="119">
        <f>SUM(C72:C83)</f>
        <v>53795.8</v>
      </c>
      <c r="D71" s="119">
        <f>SUM(D72:D83)</f>
        <v>13051.099999999999</v>
      </c>
      <c r="E71" s="119">
        <f>SUM(E73:E83)</f>
        <v>13037.8</v>
      </c>
      <c r="F71" s="118">
        <f t="shared" si="0"/>
        <v>24.235721004241963</v>
      </c>
      <c r="G71" s="63">
        <f t="shared" si="1"/>
        <v>99.89809288105984</v>
      </c>
    </row>
    <row r="72" spans="1:7" ht="43.5" customHeight="1" hidden="1">
      <c r="A72" s="98" t="s">
        <v>75</v>
      </c>
      <c r="B72" s="98"/>
      <c r="C72" s="116"/>
      <c r="D72" s="116"/>
      <c r="E72" s="119"/>
      <c r="F72" s="118"/>
      <c r="G72" s="63"/>
    </row>
    <row r="73" spans="1:7" ht="40.5" customHeight="1">
      <c r="A73" s="98" t="s">
        <v>46</v>
      </c>
      <c r="B73" s="98" t="s">
        <v>132</v>
      </c>
      <c r="C73" s="115">
        <v>359</v>
      </c>
      <c r="D73" s="115">
        <v>89</v>
      </c>
      <c r="E73" s="116">
        <v>89</v>
      </c>
      <c r="F73" s="118">
        <f t="shared" si="0"/>
        <v>24.79108635097493</v>
      </c>
      <c r="G73" s="63">
        <f t="shared" si="1"/>
        <v>100</v>
      </c>
    </row>
    <row r="74" spans="1:7" ht="43.5" customHeight="1">
      <c r="A74" s="98" t="s">
        <v>47</v>
      </c>
      <c r="B74" s="98" t="s">
        <v>132</v>
      </c>
      <c r="C74" s="115">
        <v>80</v>
      </c>
      <c r="D74" s="115">
        <v>20</v>
      </c>
      <c r="E74" s="116">
        <v>6.7</v>
      </c>
      <c r="F74" s="118">
        <f t="shared" si="0"/>
        <v>8.375</v>
      </c>
      <c r="G74" s="63">
        <f t="shared" si="1"/>
        <v>33.5</v>
      </c>
    </row>
    <row r="75" spans="1:7" ht="36" customHeight="1">
      <c r="A75" s="98" t="s">
        <v>60</v>
      </c>
      <c r="B75" s="98" t="s">
        <v>132</v>
      </c>
      <c r="C75" s="115">
        <v>974</v>
      </c>
      <c r="D75" s="115">
        <v>244</v>
      </c>
      <c r="E75" s="116">
        <v>244</v>
      </c>
      <c r="F75" s="118">
        <f t="shared" si="0"/>
        <v>25.051334702258725</v>
      </c>
      <c r="G75" s="63">
        <f t="shared" si="1"/>
        <v>100</v>
      </c>
    </row>
    <row r="76" spans="1:7" ht="15.75" customHeight="1">
      <c r="A76" s="98" t="s">
        <v>30</v>
      </c>
      <c r="B76" s="98" t="s">
        <v>132</v>
      </c>
      <c r="C76" s="116">
        <v>45825</v>
      </c>
      <c r="D76" s="116">
        <v>11133</v>
      </c>
      <c r="E76" s="116">
        <v>11133</v>
      </c>
      <c r="F76" s="118">
        <f t="shared" si="0"/>
        <v>24.294599018003275</v>
      </c>
      <c r="G76" s="63">
        <f t="shared" si="1"/>
        <v>100</v>
      </c>
    </row>
    <row r="77" spans="1:7" ht="29.25" customHeight="1">
      <c r="A77" s="98" t="s">
        <v>61</v>
      </c>
      <c r="B77" s="98" t="s">
        <v>132</v>
      </c>
      <c r="C77" s="115">
        <v>350</v>
      </c>
      <c r="D77" s="115">
        <v>87</v>
      </c>
      <c r="E77" s="116">
        <v>87</v>
      </c>
      <c r="F77" s="118">
        <f t="shared" si="0"/>
        <v>24.857142857142858</v>
      </c>
      <c r="G77" s="63">
        <f t="shared" si="1"/>
        <v>100</v>
      </c>
    </row>
    <row r="78" spans="1:7" ht="26.25" customHeight="1">
      <c r="A78" s="98" t="s">
        <v>62</v>
      </c>
      <c r="B78" s="98" t="s">
        <v>132</v>
      </c>
      <c r="C78" s="115">
        <v>3860</v>
      </c>
      <c r="D78" s="115">
        <v>965</v>
      </c>
      <c r="E78" s="116">
        <v>965</v>
      </c>
      <c r="F78" s="118">
        <f t="shared" si="0"/>
        <v>25</v>
      </c>
      <c r="G78" s="63">
        <f t="shared" si="1"/>
        <v>100</v>
      </c>
    </row>
    <row r="79" spans="1:7" ht="30.75" customHeight="1">
      <c r="A79" s="98" t="s">
        <v>114</v>
      </c>
      <c r="B79" s="98" t="s">
        <v>132</v>
      </c>
      <c r="C79" s="115">
        <v>300</v>
      </c>
      <c r="D79" s="115">
        <v>75</v>
      </c>
      <c r="E79" s="116">
        <v>75</v>
      </c>
      <c r="F79" s="118">
        <f t="shared" si="0"/>
        <v>25</v>
      </c>
      <c r="G79" s="63">
        <f t="shared" si="1"/>
        <v>100</v>
      </c>
    </row>
    <row r="80" spans="1:7" ht="27.75" customHeight="1">
      <c r="A80" s="102" t="s">
        <v>64</v>
      </c>
      <c r="B80" s="102" t="s">
        <v>128</v>
      </c>
      <c r="C80" s="115">
        <v>967</v>
      </c>
      <c r="D80" s="115">
        <v>242</v>
      </c>
      <c r="E80" s="116">
        <v>242</v>
      </c>
      <c r="F80" s="118">
        <f t="shared" si="0"/>
        <v>25.0258531540848</v>
      </c>
      <c r="G80" s="63">
        <f t="shared" si="1"/>
        <v>100</v>
      </c>
    </row>
    <row r="81" spans="1:7" ht="16.5" customHeight="1">
      <c r="A81" s="102" t="s">
        <v>65</v>
      </c>
      <c r="B81" s="102" t="s">
        <v>127</v>
      </c>
      <c r="C81" s="115">
        <v>306</v>
      </c>
      <c r="D81" s="115">
        <v>89.3</v>
      </c>
      <c r="E81" s="116">
        <v>89.3</v>
      </c>
      <c r="F81" s="118">
        <f t="shared" si="0"/>
        <v>29.183006535947715</v>
      </c>
      <c r="G81" s="63">
        <f t="shared" si="1"/>
        <v>100</v>
      </c>
    </row>
    <row r="82" spans="1:7" ht="25.5" customHeight="1">
      <c r="A82" s="102" t="s">
        <v>68</v>
      </c>
      <c r="B82" s="102" t="s">
        <v>129</v>
      </c>
      <c r="C82" s="116">
        <v>668</v>
      </c>
      <c r="D82" s="116"/>
      <c r="E82" s="119"/>
      <c r="F82" s="118">
        <f>E82/C82*100</f>
        <v>0</v>
      </c>
      <c r="G82" s="63"/>
    </row>
    <row r="83" spans="1:7" ht="18.75" customHeight="1">
      <c r="A83" s="102" t="s">
        <v>58</v>
      </c>
      <c r="B83" s="102" t="s">
        <v>130</v>
      </c>
      <c r="C83" s="116">
        <v>106.8</v>
      </c>
      <c r="D83" s="116">
        <v>106.8</v>
      </c>
      <c r="E83" s="116">
        <v>106.8</v>
      </c>
      <c r="F83" s="118">
        <f>E83/C83*100</f>
        <v>100</v>
      </c>
      <c r="G83" s="63">
        <f t="shared" si="1"/>
        <v>100</v>
      </c>
    </row>
    <row r="84" spans="1:7" ht="15.75" hidden="1">
      <c r="A84" s="104" t="s">
        <v>23</v>
      </c>
      <c r="B84" s="104"/>
      <c r="C84" s="119"/>
      <c r="D84" s="119"/>
      <c r="E84" s="119"/>
      <c r="F84" s="118"/>
      <c r="G84" s="63"/>
    </row>
    <row r="85" spans="1:7" ht="0.75" customHeight="1" hidden="1">
      <c r="A85" s="104" t="s">
        <v>53</v>
      </c>
      <c r="B85" s="104"/>
      <c r="C85" s="119"/>
      <c r="D85" s="119"/>
      <c r="E85" s="119"/>
      <c r="F85" s="118"/>
      <c r="G85" s="63"/>
    </row>
    <row r="86" spans="1:7" ht="15.75" customHeight="1">
      <c r="A86" s="99" t="s">
        <v>54</v>
      </c>
      <c r="B86" s="98" t="s">
        <v>131</v>
      </c>
      <c r="C86" s="119">
        <v>13204.9</v>
      </c>
      <c r="D86" s="119">
        <v>3300.9</v>
      </c>
      <c r="E86" s="119">
        <v>3300.9</v>
      </c>
      <c r="F86" s="118">
        <f>E86/C86*100</f>
        <v>24.997538792417966</v>
      </c>
      <c r="G86" s="63">
        <f>E86/D86*100</f>
        <v>100</v>
      </c>
    </row>
    <row r="87" spans="1:7" ht="16.5" customHeight="1">
      <c r="A87" s="99" t="s">
        <v>202</v>
      </c>
      <c r="B87" s="98" t="s">
        <v>133</v>
      </c>
      <c r="C87" s="119">
        <f>C53+C55+C86+C54</f>
        <v>211382.69999999998</v>
      </c>
      <c r="D87" s="119">
        <f>D53+D55+D86+D54</f>
        <v>47436.8</v>
      </c>
      <c r="E87" s="119">
        <f>E53+E55+E86+E54</f>
        <v>47393.4</v>
      </c>
      <c r="F87" s="118">
        <f>E87/C87*100</f>
        <v>22.420661671934365</v>
      </c>
      <c r="G87" s="63">
        <f>E87/D87*100</f>
        <v>99.90850984889367</v>
      </c>
    </row>
    <row r="88" spans="1:7" ht="12.75">
      <c r="A88" s="150" t="s">
        <v>200</v>
      </c>
      <c r="B88" s="152"/>
      <c r="C88" s="153"/>
      <c r="D88" s="153"/>
      <c r="E88" s="153"/>
      <c r="F88" s="154"/>
      <c r="G88" s="15"/>
    </row>
    <row r="89" spans="1:6" ht="6" customHeight="1">
      <c r="A89" s="151"/>
      <c r="B89" s="155"/>
      <c r="C89" s="156"/>
      <c r="D89" s="156"/>
      <c r="E89" s="156"/>
      <c r="F89" s="157"/>
    </row>
    <row r="90" spans="1:6" ht="12.75">
      <c r="A90" s="126" t="s">
        <v>140</v>
      </c>
      <c r="B90" s="105"/>
      <c r="C90" s="129">
        <v>34772.2</v>
      </c>
      <c r="D90" s="129">
        <v>5191.8</v>
      </c>
      <c r="E90" s="129">
        <v>5191.8</v>
      </c>
      <c r="F90" s="130">
        <v>14.930893069751129</v>
      </c>
    </row>
    <row r="91" spans="1:6" ht="26.25" customHeight="1">
      <c r="A91" s="106" t="s">
        <v>141</v>
      </c>
      <c r="B91" s="105"/>
      <c r="C91" s="131">
        <v>1314.4</v>
      </c>
      <c r="D91" s="132">
        <v>280</v>
      </c>
      <c r="E91" s="132">
        <v>280</v>
      </c>
      <c r="F91" s="116">
        <v>21.302495435179562</v>
      </c>
    </row>
    <row r="92" spans="1:6" ht="41.25" customHeight="1">
      <c r="A92" s="106" t="s">
        <v>142</v>
      </c>
      <c r="B92" s="105"/>
      <c r="C92" s="131">
        <v>15</v>
      </c>
      <c r="D92" s="132"/>
      <c r="E92" s="132"/>
      <c r="F92" s="116"/>
    </row>
    <row r="93" spans="1:6" ht="41.25" customHeight="1">
      <c r="A93" s="106" t="s">
        <v>143</v>
      </c>
      <c r="B93" s="105"/>
      <c r="C93" s="132">
        <v>17264.1</v>
      </c>
      <c r="D93" s="132">
        <v>3287.2</v>
      </c>
      <c r="E93" s="132">
        <v>3287.2</v>
      </c>
      <c r="F93" s="116">
        <v>19.04066820743624</v>
      </c>
    </row>
    <row r="94" spans="1:6" ht="36" customHeight="1">
      <c r="A94" s="107" t="s">
        <v>144</v>
      </c>
      <c r="B94" s="105"/>
      <c r="C94" s="133">
        <v>350</v>
      </c>
      <c r="D94" s="133">
        <v>58.7</v>
      </c>
      <c r="E94" s="133">
        <v>58.7</v>
      </c>
      <c r="F94" s="123">
        <v>16.771428571428572</v>
      </c>
    </row>
    <row r="95" spans="1:6" ht="41.25" customHeight="1">
      <c r="A95" s="107" t="s">
        <v>145</v>
      </c>
      <c r="B95" s="105"/>
      <c r="C95" s="133">
        <v>300</v>
      </c>
      <c r="D95" s="133">
        <v>61.5</v>
      </c>
      <c r="E95" s="133">
        <v>61.5</v>
      </c>
      <c r="F95" s="123">
        <v>20.5</v>
      </c>
    </row>
    <row r="96" spans="1:6" ht="27" customHeight="1">
      <c r="A96" s="106" t="s">
        <v>146</v>
      </c>
      <c r="B96" s="105"/>
      <c r="C96" s="132">
        <v>6638.2</v>
      </c>
      <c r="D96" s="132">
        <v>1243</v>
      </c>
      <c r="E96" s="132">
        <v>1243</v>
      </c>
      <c r="F96" s="116">
        <v>18.724955560242236</v>
      </c>
    </row>
    <row r="97" spans="1:6" ht="18" customHeight="1">
      <c r="A97" s="108" t="s">
        <v>147</v>
      </c>
      <c r="B97" s="105"/>
      <c r="C97" s="132">
        <v>1750</v>
      </c>
      <c r="D97" s="132">
        <v>0</v>
      </c>
      <c r="E97" s="132">
        <v>0</v>
      </c>
      <c r="F97" s="116">
        <v>0</v>
      </c>
    </row>
    <row r="98" spans="1:6" ht="18" customHeight="1">
      <c r="A98" s="108" t="s">
        <v>148</v>
      </c>
      <c r="B98" s="105"/>
      <c r="C98" s="132">
        <v>7790.5</v>
      </c>
      <c r="D98" s="132">
        <v>381.6</v>
      </c>
      <c r="E98" s="132">
        <v>381.6</v>
      </c>
      <c r="F98" s="116">
        <v>4.898273538283807</v>
      </c>
    </row>
    <row r="99" spans="1:6" ht="17.25" customHeight="1">
      <c r="A99" s="108" t="s">
        <v>149</v>
      </c>
      <c r="B99" s="105"/>
      <c r="C99" s="132"/>
      <c r="D99" s="132"/>
      <c r="E99" s="132"/>
      <c r="F99" s="116"/>
    </row>
    <row r="100" spans="1:6" ht="25.5">
      <c r="A100" s="106" t="s">
        <v>150</v>
      </c>
      <c r="B100" s="105"/>
      <c r="C100" s="132"/>
      <c r="D100" s="132"/>
      <c r="E100" s="132"/>
      <c r="F100" s="116"/>
    </row>
    <row r="101" spans="1:6" ht="15" customHeight="1">
      <c r="A101" s="126" t="s">
        <v>151</v>
      </c>
      <c r="B101" s="105"/>
      <c r="C101" s="120">
        <v>8366.1</v>
      </c>
      <c r="D101" s="118">
        <v>2251.2</v>
      </c>
      <c r="E101" s="118">
        <v>2251.2</v>
      </c>
      <c r="F101" s="119">
        <v>26.9085954028759</v>
      </c>
    </row>
    <row r="102" spans="1:6" ht="15" customHeight="1">
      <c r="A102" s="108" t="s">
        <v>152</v>
      </c>
      <c r="B102" s="105"/>
      <c r="C102" s="132"/>
      <c r="D102" s="132"/>
      <c r="E102" s="132"/>
      <c r="F102" s="116"/>
    </row>
    <row r="103" spans="1:6" ht="15.75" customHeight="1">
      <c r="A103" s="108" t="s">
        <v>153</v>
      </c>
      <c r="B103" s="105"/>
      <c r="C103" s="131">
        <v>4060</v>
      </c>
      <c r="D103" s="131">
        <v>707.5</v>
      </c>
      <c r="E103" s="131">
        <v>707.5</v>
      </c>
      <c r="F103" s="116">
        <v>17.426108374384235</v>
      </c>
    </row>
    <row r="104" spans="1:6" ht="27" customHeight="1">
      <c r="A104" s="107" t="s">
        <v>154</v>
      </c>
      <c r="B104" s="105"/>
      <c r="C104" s="134">
        <v>3860</v>
      </c>
      <c r="D104" s="134">
        <v>707.5</v>
      </c>
      <c r="E104" s="134">
        <v>707.5</v>
      </c>
      <c r="F104" s="123">
        <v>18.329015544041454</v>
      </c>
    </row>
    <row r="105" spans="1:6" ht="25.5">
      <c r="A105" s="106" t="s">
        <v>155</v>
      </c>
      <c r="B105" s="105"/>
      <c r="C105" s="132">
        <v>1492.1</v>
      </c>
      <c r="D105" s="132">
        <v>1466.8</v>
      </c>
      <c r="E105" s="132">
        <v>1466.8</v>
      </c>
      <c r="F105" s="116">
        <v>98.30440319013472</v>
      </c>
    </row>
    <row r="106" spans="1:6" ht="27.75" customHeight="1">
      <c r="A106" s="107" t="s">
        <v>156</v>
      </c>
      <c r="B106" s="105"/>
      <c r="C106" s="133">
        <v>1492.1</v>
      </c>
      <c r="D106" s="133">
        <v>1466.8</v>
      </c>
      <c r="E106" s="133">
        <v>1466.8</v>
      </c>
      <c r="F106" s="116">
        <v>98.30440319013472</v>
      </c>
    </row>
    <row r="107" spans="1:6" ht="16.5" customHeight="1">
      <c r="A107" s="106" t="s">
        <v>157</v>
      </c>
      <c r="B107" s="105"/>
      <c r="C107" s="132">
        <v>864</v>
      </c>
      <c r="D107" s="132">
        <v>76.9</v>
      </c>
      <c r="E107" s="132">
        <v>76.9</v>
      </c>
      <c r="F107" s="116">
        <v>8.900462962962964</v>
      </c>
    </row>
    <row r="108" spans="1:6" ht="16.5" customHeight="1">
      <c r="A108" s="106" t="s">
        <v>158</v>
      </c>
      <c r="B108" s="105"/>
      <c r="C108" s="132">
        <v>1350</v>
      </c>
      <c r="D108" s="132">
        <v>0</v>
      </c>
      <c r="E108" s="132">
        <v>0</v>
      </c>
      <c r="F108" s="116">
        <v>0</v>
      </c>
    </row>
    <row r="109" spans="1:6" ht="15" customHeight="1">
      <c r="A109" s="106" t="s">
        <v>159</v>
      </c>
      <c r="B109" s="105"/>
      <c r="C109" s="132">
        <v>600</v>
      </c>
      <c r="D109" s="132">
        <v>0</v>
      </c>
      <c r="E109" s="132">
        <v>0</v>
      </c>
      <c r="F109" s="116">
        <v>0</v>
      </c>
    </row>
    <row r="110" spans="1:6" ht="15.75" customHeight="1">
      <c r="A110" s="126" t="s">
        <v>160</v>
      </c>
      <c r="B110" s="105"/>
      <c r="C110" s="120">
        <v>3973</v>
      </c>
      <c r="D110" s="120">
        <v>563.7</v>
      </c>
      <c r="E110" s="120">
        <v>563.7</v>
      </c>
      <c r="F110" s="119">
        <v>14.188270828089609</v>
      </c>
    </row>
    <row r="111" spans="1:6" ht="16.5" customHeight="1">
      <c r="A111" s="108" t="s">
        <v>161</v>
      </c>
      <c r="B111" s="105"/>
      <c r="C111" s="132">
        <v>1538</v>
      </c>
      <c r="D111" s="132">
        <v>455</v>
      </c>
      <c r="E111" s="132">
        <v>455</v>
      </c>
      <c r="F111" s="116">
        <v>29.583875162548768</v>
      </c>
    </row>
    <row r="112" spans="1:6" ht="15" customHeight="1">
      <c r="A112" s="108" t="s">
        <v>162</v>
      </c>
      <c r="B112" s="105"/>
      <c r="C112" s="132"/>
      <c r="D112" s="132"/>
      <c r="E112" s="132"/>
      <c r="F112" s="116"/>
    </row>
    <row r="113" spans="1:6" ht="18" customHeight="1">
      <c r="A113" s="108" t="s">
        <v>163</v>
      </c>
      <c r="B113" s="105"/>
      <c r="C113" s="132">
        <v>852</v>
      </c>
      <c r="D113" s="132">
        <v>383.8</v>
      </c>
      <c r="E113" s="132">
        <v>383.8</v>
      </c>
      <c r="F113" s="116">
        <v>45.04694835680751</v>
      </c>
    </row>
    <row r="114" spans="1:6" ht="16.5" customHeight="1">
      <c r="A114" s="106" t="s">
        <v>164</v>
      </c>
      <c r="B114" s="105"/>
      <c r="C114" s="132">
        <v>350</v>
      </c>
      <c r="D114" s="132">
        <v>71.2</v>
      </c>
      <c r="E114" s="132">
        <v>71.2</v>
      </c>
      <c r="F114" s="116">
        <v>20.34285714285714</v>
      </c>
    </row>
    <row r="115" spans="1:6" ht="38.25">
      <c r="A115" s="106" t="s">
        <v>165</v>
      </c>
      <c r="B115" s="105"/>
      <c r="C115" s="132">
        <v>336</v>
      </c>
      <c r="D115" s="132"/>
      <c r="E115" s="132"/>
      <c r="F115" s="116"/>
    </row>
    <row r="116" spans="1:6" ht="12.75">
      <c r="A116" s="108" t="s">
        <v>166</v>
      </c>
      <c r="B116" s="105"/>
      <c r="C116" s="132">
        <v>2435</v>
      </c>
      <c r="D116" s="132">
        <v>108.7</v>
      </c>
      <c r="E116" s="132">
        <v>108.7</v>
      </c>
      <c r="F116" s="116">
        <v>4.464065708418891</v>
      </c>
    </row>
    <row r="117" spans="1:6" ht="12.75">
      <c r="A117" s="108" t="s">
        <v>167</v>
      </c>
      <c r="B117" s="105"/>
      <c r="C117" s="132">
        <v>0</v>
      </c>
      <c r="D117" s="132">
        <v>0</v>
      </c>
      <c r="E117" s="132">
        <v>0</v>
      </c>
      <c r="F117" s="116"/>
    </row>
    <row r="118" spans="1:6" ht="12.75">
      <c r="A118" s="126" t="s">
        <v>168</v>
      </c>
      <c r="B118" s="105"/>
      <c r="C118" s="120">
        <v>280</v>
      </c>
      <c r="D118" s="120">
        <v>30</v>
      </c>
      <c r="E118" s="120">
        <v>30</v>
      </c>
      <c r="F118" s="119">
        <v>10.714285714285714</v>
      </c>
    </row>
    <row r="119" spans="1:6" ht="15" customHeight="1">
      <c r="A119" s="106" t="s">
        <v>169</v>
      </c>
      <c r="B119" s="105"/>
      <c r="C119" s="132">
        <v>280</v>
      </c>
      <c r="D119" s="132">
        <v>30</v>
      </c>
      <c r="E119" s="132">
        <v>30</v>
      </c>
      <c r="F119" s="116">
        <v>10.714285714285714</v>
      </c>
    </row>
    <row r="120" spans="1:6" ht="16.5" customHeight="1">
      <c r="A120" s="127" t="s">
        <v>170</v>
      </c>
      <c r="B120" s="105"/>
      <c r="C120" s="120">
        <v>200</v>
      </c>
      <c r="D120" s="120">
        <v>0</v>
      </c>
      <c r="E120" s="120">
        <v>0</v>
      </c>
      <c r="F120" s="119">
        <v>0</v>
      </c>
    </row>
    <row r="121" spans="1:6" ht="12.75">
      <c r="A121" s="109" t="s">
        <v>171</v>
      </c>
      <c r="B121" s="105"/>
      <c r="C121" s="132">
        <v>100</v>
      </c>
      <c r="D121" s="132">
        <v>0</v>
      </c>
      <c r="E121" s="132">
        <v>0</v>
      </c>
      <c r="F121" s="116">
        <v>0</v>
      </c>
    </row>
    <row r="122" spans="1:6" ht="12.75">
      <c r="A122" s="109" t="s">
        <v>172</v>
      </c>
      <c r="B122" s="105"/>
      <c r="C122" s="132"/>
      <c r="D122" s="132"/>
      <c r="E122" s="132"/>
      <c r="F122" s="116"/>
    </row>
    <row r="123" spans="1:6" ht="28.5" customHeight="1">
      <c r="A123" s="109" t="s">
        <v>173</v>
      </c>
      <c r="B123" s="105"/>
      <c r="C123" s="132">
        <v>100</v>
      </c>
      <c r="D123" s="132">
        <v>0</v>
      </c>
      <c r="E123" s="132">
        <v>0</v>
      </c>
      <c r="F123" s="116">
        <v>0</v>
      </c>
    </row>
    <row r="124" spans="1:6" ht="12.75">
      <c r="A124" s="126" t="s">
        <v>174</v>
      </c>
      <c r="B124" s="105"/>
      <c r="C124" s="120">
        <v>88617.4</v>
      </c>
      <c r="D124" s="120">
        <v>15595.3</v>
      </c>
      <c r="E124" s="120">
        <v>15595.3</v>
      </c>
      <c r="F124" s="119">
        <v>17.59846260440952</v>
      </c>
    </row>
    <row r="125" spans="1:6" ht="39" customHeight="1">
      <c r="A125" s="107" t="s">
        <v>175</v>
      </c>
      <c r="B125" s="105"/>
      <c r="C125" s="123">
        <v>80</v>
      </c>
      <c r="D125" s="123">
        <v>3.5</v>
      </c>
      <c r="E125" s="123">
        <v>3.5</v>
      </c>
      <c r="F125" s="123">
        <v>4.375</v>
      </c>
    </row>
    <row r="126" spans="1:6" ht="16.5" customHeight="1">
      <c r="A126" s="107" t="s">
        <v>176</v>
      </c>
      <c r="B126" s="105"/>
      <c r="C126" s="122">
        <v>45825</v>
      </c>
      <c r="D126" s="122">
        <v>7984.2</v>
      </c>
      <c r="E126" s="122">
        <v>7984.2</v>
      </c>
      <c r="F126" s="123">
        <v>17.423240589198034</v>
      </c>
    </row>
    <row r="127" spans="1:6" ht="36.75" customHeight="1">
      <c r="A127" s="107" t="s">
        <v>177</v>
      </c>
      <c r="B127" s="105"/>
      <c r="C127" s="122">
        <v>967</v>
      </c>
      <c r="D127" s="122">
        <v>151.4</v>
      </c>
      <c r="E127" s="122">
        <v>151.4</v>
      </c>
      <c r="F127" s="123">
        <v>15.65667011375388</v>
      </c>
    </row>
    <row r="128" spans="1:6" ht="25.5">
      <c r="A128" s="107" t="s">
        <v>178</v>
      </c>
      <c r="B128" s="105"/>
      <c r="C128" s="122">
        <v>13.6</v>
      </c>
      <c r="D128" s="122">
        <v>4.9</v>
      </c>
      <c r="E128" s="122">
        <v>4.9</v>
      </c>
      <c r="F128" s="123">
        <v>36.029411764705884</v>
      </c>
    </row>
    <row r="129" spans="1:6" ht="17.25" customHeight="1">
      <c r="A129" s="128" t="s">
        <v>179</v>
      </c>
      <c r="B129" s="105"/>
      <c r="C129" s="120">
        <v>27665.1</v>
      </c>
      <c r="D129" s="120">
        <v>4020.9</v>
      </c>
      <c r="E129" s="120">
        <v>4020.9</v>
      </c>
      <c r="F129" s="119">
        <v>14.534196514742403</v>
      </c>
    </row>
    <row r="130" spans="1:6" ht="12.75">
      <c r="A130" s="108" t="s">
        <v>180</v>
      </c>
      <c r="B130" s="105"/>
      <c r="C130" s="115">
        <v>24002.3</v>
      </c>
      <c r="D130" s="115">
        <v>3362.7</v>
      </c>
      <c r="E130" s="115">
        <v>3362.7</v>
      </c>
      <c r="F130" s="116">
        <v>14.009907383875712</v>
      </c>
    </row>
    <row r="131" spans="1:6" ht="12.75">
      <c r="A131" s="108" t="s">
        <v>181</v>
      </c>
      <c r="B131" s="105"/>
      <c r="C131" s="115">
        <v>200</v>
      </c>
      <c r="D131" s="115">
        <v>36.5</v>
      </c>
      <c r="E131" s="115">
        <v>36.5</v>
      </c>
      <c r="F131" s="116">
        <v>18.25</v>
      </c>
    </row>
    <row r="132" spans="1:6" ht="12.75">
      <c r="A132" s="108" t="s">
        <v>182</v>
      </c>
      <c r="B132" s="105"/>
      <c r="C132" s="115">
        <v>1030</v>
      </c>
      <c r="D132" s="115">
        <v>159.9</v>
      </c>
      <c r="E132" s="115">
        <v>159.9</v>
      </c>
      <c r="F132" s="116">
        <v>15.524271844660195</v>
      </c>
    </row>
    <row r="133" spans="1:6" ht="12.75">
      <c r="A133" s="108" t="s">
        <v>183</v>
      </c>
      <c r="B133" s="105"/>
      <c r="C133" s="115">
        <v>1625</v>
      </c>
      <c r="D133" s="115">
        <v>331</v>
      </c>
      <c r="E133" s="115">
        <v>331</v>
      </c>
      <c r="F133" s="116">
        <v>20.36923076923077</v>
      </c>
    </row>
    <row r="134" spans="1:6" ht="25.5">
      <c r="A134" s="106" t="s">
        <v>184</v>
      </c>
      <c r="B134" s="105"/>
      <c r="C134" s="115">
        <v>807.8</v>
      </c>
      <c r="D134" s="115">
        <v>130.8</v>
      </c>
      <c r="E134" s="115">
        <v>130.8</v>
      </c>
      <c r="F134" s="116">
        <v>16.19212676405051</v>
      </c>
    </row>
    <row r="135" spans="1:6" ht="12.75">
      <c r="A135" s="112" t="s">
        <v>185</v>
      </c>
      <c r="B135" s="105"/>
      <c r="C135" s="120">
        <v>22170.1</v>
      </c>
      <c r="D135" s="117">
        <v>4288.3</v>
      </c>
      <c r="E135" s="117">
        <v>4288.3</v>
      </c>
      <c r="F135" s="119">
        <v>19.342718345880257</v>
      </c>
    </row>
    <row r="136" spans="1:6" ht="12.75">
      <c r="A136" s="110" t="s">
        <v>186</v>
      </c>
      <c r="B136" s="105"/>
      <c r="C136" s="115">
        <v>16917.4</v>
      </c>
      <c r="D136" s="115">
        <v>3468.2</v>
      </c>
      <c r="E136" s="115">
        <v>3468.2</v>
      </c>
      <c r="F136" s="116">
        <v>20.500786172816152</v>
      </c>
    </row>
    <row r="137" spans="1:6" ht="12.75">
      <c r="A137" s="110" t="s">
        <v>162</v>
      </c>
      <c r="B137" s="105"/>
      <c r="C137" s="115"/>
      <c r="D137" s="115"/>
      <c r="E137" s="115"/>
      <c r="F137" s="116"/>
    </row>
    <row r="138" spans="1:6" ht="48" customHeight="1">
      <c r="A138" s="111" t="s">
        <v>187</v>
      </c>
      <c r="B138" s="105"/>
      <c r="C138" s="122">
        <v>974</v>
      </c>
      <c r="D138" s="122">
        <v>86.5</v>
      </c>
      <c r="E138" s="122">
        <v>86.5</v>
      </c>
      <c r="F138" s="123">
        <v>8.880903490759753</v>
      </c>
    </row>
    <row r="139" spans="1:6" ht="12.75">
      <c r="A139" s="110" t="s">
        <v>188</v>
      </c>
      <c r="B139" s="105"/>
      <c r="C139" s="115">
        <v>4043.5</v>
      </c>
      <c r="D139" s="115">
        <v>622.6</v>
      </c>
      <c r="E139" s="115">
        <v>622.6</v>
      </c>
      <c r="F139" s="116">
        <v>15.397551626066527</v>
      </c>
    </row>
    <row r="140" spans="1:6" ht="12.75">
      <c r="A140" s="110" t="s">
        <v>162</v>
      </c>
      <c r="B140" s="105"/>
      <c r="C140" s="115"/>
      <c r="D140" s="115"/>
      <c r="E140" s="115"/>
      <c r="F140" s="116"/>
    </row>
    <row r="141" spans="1:6" ht="53.25" customHeight="1">
      <c r="A141" s="111" t="s">
        <v>189</v>
      </c>
      <c r="B141" s="105"/>
      <c r="C141" s="122">
        <v>1430</v>
      </c>
      <c r="D141" s="122">
        <v>148.6</v>
      </c>
      <c r="E141" s="122">
        <v>148.6</v>
      </c>
      <c r="F141" s="123">
        <v>10.391608391608392</v>
      </c>
    </row>
    <row r="142" spans="1:6" ht="12.75">
      <c r="A142" s="110" t="s">
        <v>190</v>
      </c>
      <c r="B142" s="105"/>
      <c r="C142" s="115">
        <v>1209.2</v>
      </c>
      <c r="D142" s="115">
        <v>197.5</v>
      </c>
      <c r="E142" s="115">
        <v>197.5</v>
      </c>
      <c r="F142" s="116">
        <v>16.333112801852465</v>
      </c>
    </row>
    <row r="143" spans="1:6" ht="12.75">
      <c r="A143" s="126" t="s">
        <v>191</v>
      </c>
      <c r="B143" s="105"/>
      <c r="C143" s="120">
        <v>1803.1</v>
      </c>
      <c r="D143" s="120">
        <v>197.2</v>
      </c>
      <c r="E143" s="120">
        <v>197.2</v>
      </c>
      <c r="F143" s="119">
        <v>10.93672009317287</v>
      </c>
    </row>
    <row r="144" spans="1:6" ht="12.75">
      <c r="A144" s="126" t="s">
        <v>192</v>
      </c>
      <c r="B144" s="105"/>
      <c r="C144" s="117">
        <v>187847</v>
      </c>
      <c r="D144" s="119">
        <v>32138.4</v>
      </c>
      <c r="E144" s="119">
        <v>32138.4</v>
      </c>
      <c r="F144" s="119">
        <v>17.108817282149836</v>
      </c>
    </row>
    <row r="145" spans="1:6" ht="12.75">
      <c r="A145" s="126" t="s">
        <v>193</v>
      </c>
      <c r="B145" s="105"/>
      <c r="C145" s="117">
        <v>26748.9</v>
      </c>
      <c r="D145" s="117">
        <v>6832.5</v>
      </c>
      <c r="E145" s="117">
        <v>6832.5</v>
      </c>
      <c r="F145" s="119">
        <v>25.543106445498694</v>
      </c>
    </row>
    <row r="146" spans="1:6" ht="12.75">
      <c r="A146" s="126" t="s">
        <v>162</v>
      </c>
      <c r="B146" s="105"/>
      <c r="C146" s="117"/>
      <c r="D146" s="117"/>
      <c r="E146" s="117"/>
      <c r="F146" s="119"/>
    </row>
    <row r="147" spans="1:6" ht="38.25">
      <c r="A147" s="107" t="s">
        <v>194</v>
      </c>
      <c r="B147" s="105"/>
      <c r="C147" s="122">
        <v>359</v>
      </c>
      <c r="D147" s="122">
        <v>89</v>
      </c>
      <c r="E147" s="122">
        <v>89</v>
      </c>
      <c r="F147" s="123">
        <v>24.79108635097493</v>
      </c>
    </row>
    <row r="148" spans="1:6" ht="38.25">
      <c r="A148" s="107" t="s">
        <v>195</v>
      </c>
      <c r="B148" s="105"/>
      <c r="C148" s="122">
        <v>306</v>
      </c>
      <c r="D148" s="122">
        <v>89.3</v>
      </c>
      <c r="E148" s="122">
        <v>89.3</v>
      </c>
      <c r="F148" s="123">
        <v>29.183006535947715</v>
      </c>
    </row>
    <row r="149" spans="1:6" ht="12.75">
      <c r="A149" s="112" t="s">
        <v>199</v>
      </c>
      <c r="B149" s="105"/>
      <c r="C149" s="117">
        <v>214595.9</v>
      </c>
      <c r="D149" s="119">
        <v>38970.9</v>
      </c>
      <c r="E149" s="119">
        <v>38970.9</v>
      </c>
      <c r="F149" s="119">
        <v>18.160132602719813</v>
      </c>
    </row>
    <row r="150" spans="1:6" ht="14.25" customHeight="1">
      <c r="A150" s="112" t="s">
        <v>196</v>
      </c>
      <c r="B150" s="105"/>
      <c r="C150" s="117">
        <v>26733.5</v>
      </c>
      <c r="D150" s="117">
        <v>35156</v>
      </c>
      <c r="E150" s="117">
        <v>35156</v>
      </c>
      <c r="F150" s="119"/>
    </row>
    <row r="151" spans="1:6" ht="16.5" customHeight="1">
      <c r="A151" s="112" t="s">
        <v>197</v>
      </c>
      <c r="B151" s="105"/>
      <c r="C151" s="117">
        <v>-3213.2</v>
      </c>
      <c r="D151" s="117">
        <v>8422.5</v>
      </c>
      <c r="E151" s="117">
        <v>8422.5</v>
      </c>
      <c r="F151" s="119"/>
    </row>
    <row r="152" spans="1:6" ht="18" customHeight="1">
      <c r="A152" s="112" t="s">
        <v>35</v>
      </c>
      <c r="B152" s="105"/>
      <c r="C152" s="117">
        <v>211382.7</v>
      </c>
      <c r="D152" s="117">
        <v>47393.4</v>
      </c>
      <c r="E152" s="117">
        <v>47393.4</v>
      </c>
      <c r="F152" s="119"/>
    </row>
    <row r="156" spans="1:5" ht="15">
      <c r="A156" s="135" t="s">
        <v>201</v>
      </c>
      <c r="B156" s="135"/>
      <c r="C156" s="135"/>
      <c r="D156" s="135"/>
      <c r="E156" s="135"/>
    </row>
  </sheetData>
  <sheetProtection/>
  <mergeCells count="4">
    <mergeCell ref="D1:G1"/>
    <mergeCell ref="A7:F8"/>
    <mergeCell ref="A88:A89"/>
    <mergeCell ref="B88:F89"/>
  </mergeCells>
  <printOptions/>
  <pageMargins left="0.17" right="0.17" top="0.2" bottom="0.2" header="0.22" footer="0.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94">
      <selection activeCell="H13" sqref="H13"/>
    </sheetView>
  </sheetViews>
  <sheetFormatPr defaultColWidth="9.00390625" defaultRowHeight="12.75"/>
  <cols>
    <col min="1" max="1" width="40.875" style="0" customWidth="1"/>
    <col min="2" max="2" width="23.625" style="0" customWidth="1"/>
    <col min="3" max="3" width="12.625" style="0" customWidth="1"/>
    <col min="4" max="4" width="11.875" style="0" customWidth="1"/>
    <col min="5" max="5" width="10.00390625" style="0" customWidth="1"/>
  </cols>
  <sheetData>
    <row r="1" spans="1:6" ht="12.75">
      <c r="A1" s="54" t="s">
        <v>0</v>
      </c>
      <c r="B1" s="54"/>
      <c r="C1" s="163" t="s">
        <v>219</v>
      </c>
      <c r="D1" s="163"/>
      <c r="E1" s="163"/>
      <c r="F1" s="137"/>
    </row>
    <row r="2" spans="1:8" ht="12.75">
      <c r="A2" s="54"/>
      <c r="B2" s="165" t="s">
        <v>218</v>
      </c>
      <c r="C2" s="165"/>
      <c r="D2" s="165"/>
      <c r="E2" s="165"/>
      <c r="F2" s="95"/>
      <c r="G2" s="95"/>
      <c r="H2" s="95"/>
    </row>
    <row r="3" spans="1:7" ht="12.75">
      <c r="A3" s="54"/>
      <c r="B3" s="165" t="s">
        <v>216</v>
      </c>
      <c r="C3" s="165"/>
      <c r="D3" s="165"/>
      <c r="E3" s="165"/>
      <c r="F3" s="95"/>
      <c r="G3" s="95"/>
    </row>
    <row r="4" spans="1:7" ht="12.75">
      <c r="A4" s="54"/>
      <c r="B4" s="54"/>
      <c r="C4" s="164" t="s">
        <v>217</v>
      </c>
      <c r="D4" s="164"/>
      <c r="E4" s="164"/>
      <c r="F4" s="96"/>
      <c r="G4" s="96"/>
    </row>
    <row r="5" spans="1:7" ht="12.75">
      <c r="A5" s="54"/>
      <c r="B5" s="54"/>
      <c r="C5" s="166" t="s">
        <v>246</v>
      </c>
      <c r="D5" s="159"/>
      <c r="E5" s="159"/>
      <c r="F5" s="96"/>
      <c r="G5" s="96"/>
    </row>
    <row r="6" spans="1:6" ht="12.75">
      <c r="A6" s="54"/>
      <c r="B6" s="54"/>
      <c r="C6" s="54"/>
      <c r="D6" s="95"/>
      <c r="E6" s="95"/>
      <c r="F6" s="95"/>
    </row>
    <row r="7" spans="1:6" ht="15.75">
      <c r="A7" s="16"/>
      <c r="B7" s="16"/>
      <c r="C7" s="64"/>
      <c r="D7" s="17"/>
      <c r="E7" s="17"/>
      <c r="F7" s="59"/>
    </row>
    <row r="8" spans="1:5" ht="12.75" customHeight="1">
      <c r="A8" s="162" t="s">
        <v>245</v>
      </c>
      <c r="B8" s="162"/>
      <c r="C8" s="162"/>
      <c r="D8" s="162"/>
      <c r="E8" s="162"/>
    </row>
    <row r="9" spans="1:5" ht="12.75" customHeight="1">
      <c r="A9" s="162"/>
      <c r="B9" s="162"/>
      <c r="C9" s="162"/>
      <c r="D9" s="162"/>
      <c r="E9" s="162"/>
    </row>
    <row r="10" spans="1:5" ht="12.75">
      <c r="A10" s="162"/>
      <c r="B10" s="162"/>
      <c r="C10" s="162"/>
      <c r="D10" s="162"/>
      <c r="E10" s="162"/>
    </row>
    <row r="11" spans="1:5" ht="12.75">
      <c r="A11" s="16"/>
      <c r="B11" s="16"/>
      <c r="C11" s="64"/>
      <c r="D11" s="17"/>
      <c r="E11" s="17"/>
    </row>
    <row r="12" spans="1:5" ht="12.75" customHeight="1">
      <c r="A12" s="158" t="s">
        <v>0</v>
      </c>
      <c r="B12" s="160"/>
      <c r="C12" s="158" t="s">
        <v>99</v>
      </c>
      <c r="D12" s="158" t="s">
        <v>224</v>
      </c>
      <c r="E12" s="143" t="s">
        <v>1</v>
      </c>
    </row>
    <row r="13" spans="1:5" ht="21" customHeight="1">
      <c r="A13" s="158"/>
      <c r="B13" s="161"/>
      <c r="C13" s="158"/>
      <c r="D13" s="158"/>
      <c r="E13" s="143"/>
    </row>
    <row r="14" spans="1:5" ht="18" customHeight="1">
      <c r="A14" s="66" t="s">
        <v>2</v>
      </c>
      <c r="B14" s="139"/>
      <c r="C14" s="136">
        <f>C16+C18+C21+C23+C25</f>
        <v>35798</v>
      </c>
      <c r="D14" s="136">
        <f>D16+D18+D21+D23+D25</f>
        <v>27804.3</v>
      </c>
      <c r="E14" s="136">
        <f>D14/C14*100</f>
        <v>77.66998156321581</v>
      </c>
    </row>
    <row r="15" spans="1:5" ht="12.75" hidden="1">
      <c r="A15" s="67"/>
      <c r="B15" s="67"/>
      <c r="C15" s="68"/>
      <c r="D15" s="68"/>
      <c r="E15" s="69"/>
    </row>
    <row r="16" spans="1:5" ht="19.5" customHeight="1">
      <c r="A16" s="70" t="s">
        <v>3</v>
      </c>
      <c r="B16" s="70" t="s">
        <v>116</v>
      </c>
      <c r="C16" s="65">
        <f>C17</f>
        <v>30004</v>
      </c>
      <c r="D16" s="65">
        <f>D17</f>
        <v>22288.1</v>
      </c>
      <c r="E16" s="39">
        <f aca="true" t="shared" si="0" ref="E16:E24">D16/C16*100</f>
        <v>74.28376216504465</v>
      </c>
    </row>
    <row r="17" spans="1:5" ht="16.5" customHeight="1">
      <c r="A17" s="67" t="s">
        <v>5</v>
      </c>
      <c r="B17" s="67" t="s">
        <v>80</v>
      </c>
      <c r="C17" s="68">
        <v>30004</v>
      </c>
      <c r="D17" s="68">
        <v>22288.1</v>
      </c>
      <c r="E17" s="39">
        <f t="shared" si="0"/>
        <v>74.28376216504465</v>
      </c>
    </row>
    <row r="18" spans="1:5" ht="18.75" customHeight="1">
      <c r="A18" s="70" t="s">
        <v>6</v>
      </c>
      <c r="B18" s="70" t="s">
        <v>81</v>
      </c>
      <c r="C18" s="65">
        <f>SUM(C19:C20)</f>
        <v>3331</v>
      </c>
      <c r="D18" s="65">
        <f>SUM(D19:D20)</f>
        <v>3347.3</v>
      </c>
      <c r="E18" s="39">
        <f t="shared" si="0"/>
        <v>100.48934253977787</v>
      </c>
    </row>
    <row r="19" spans="1:5" ht="15.75" customHeight="1">
      <c r="A19" s="67" t="s">
        <v>7</v>
      </c>
      <c r="B19" s="67" t="s">
        <v>82</v>
      </c>
      <c r="C19" s="68">
        <v>3189</v>
      </c>
      <c r="D19" s="68">
        <v>2696.6</v>
      </c>
      <c r="E19" s="39">
        <f t="shared" si="0"/>
        <v>84.55942301661963</v>
      </c>
    </row>
    <row r="20" spans="1:5" ht="16.5" customHeight="1">
      <c r="A20" s="67" t="s">
        <v>25</v>
      </c>
      <c r="B20" s="67" t="s">
        <v>83</v>
      </c>
      <c r="C20" s="68">
        <v>142</v>
      </c>
      <c r="D20" s="68">
        <v>650.7</v>
      </c>
      <c r="E20" s="39">
        <f t="shared" si="0"/>
        <v>458.23943661971833</v>
      </c>
    </row>
    <row r="21" spans="1:5" ht="15.75" customHeight="1">
      <c r="A21" s="70" t="s">
        <v>8</v>
      </c>
      <c r="B21" s="70" t="s">
        <v>95</v>
      </c>
      <c r="C21" s="65">
        <f>SUM(C22:C22)</f>
        <v>1610</v>
      </c>
      <c r="D21" s="65">
        <f>D22</f>
        <v>1253.9</v>
      </c>
      <c r="E21" s="39">
        <f t="shared" si="0"/>
        <v>77.88198757763976</v>
      </c>
    </row>
    <row r="22" spans="1:5" ht="15.75" customHeight="1">
      <c r="A22" s="67" t="s">
        <v>10</v>
      </c>
      <c r="B22" s="67" t="s">
        <v>84</v>
      </c>
      <c r="C22" s="68">
        <v>1610</v>
      </c>
      <c r="D22" s="68">
        <v>1253.9</v>
      </c>
      <c r="E22" s="39">
        <f t="shared" si="0"/>
        <v>77.88198757763976</v>
      </c>
    </row>
    <row r="23" spans="1:5" ht="17.25" customHeight="1">
      <c r="A23" s="70" t="s">
        <v>26</v>
      </c>
      <c r="B23" s="70" t="s">
        <v>85</v>
      </c>
      <c r="C23" s="65">
        <f>C24</f>
        <v>853</v>
      </c>
      <c r="D23" s="65">
        <f>D24</f>
        <v>647.3</v>
      </c>
      <c r="E23" s="39">
        <f t="shared" si="0"/>
        <v>75.88511137162953</v>
      </c>
    </row>
    <row r="24" spans="1:5" ht="15.75" customHeight="1">
      <c r="A24" s="67" t="s">
        <v>12</v>
      </c>
      <c r="B24" s="67" t="s">
        <v>85</v>
      </c>
      <c r="C24" s="68">
        <v>853</v>
      </c>
      <c r="D24" s="68">
        <v>647.3</v>
      </c>
      <c r="E24" s="39">
        <f t="shared" si="0"/>
        <v>75.88511137162953</v>
      </c>
    </row>
    <row r="25" spans="1:5" ht="33" customHeight="1">
      <c r="A25" s="70" t="s">
        <v>37</v>
      </c>
      <c r="B25" s="70" t="s">
        <v>86</v>
      </c>
      <c r="C25" s="71">
        <f>SUM(C26:C33)</f>
        <v>0</v>
      </c>
      <c r="D25" s="71">
        <v>267.7</v>
      </c>
      <c r="E25" s="33"/>
    </row>
    <row r="26" spans="1:5" ht="51" hidden="1">
      <c r="A26" s="67" t="s">
        <v>78</v>
      </c>
      <c r="B26" s="67"/>
      <c r="C26" s="68"/>
      <c r="D26" s="68">
        <v>-3.9</v>
      </c>
      <c r="E26" s="33"/>
    </row>
    <row r="27" spans="1:5" ht="12.75" hidden="1">
      <c r="A27" s="67" t="s">
        <v>31</v>
      </c>
      <c r="B27" s="67"/>
      <c r="C27" s="68"/>
      <c r="D27" s="68">
        <v>0.4</v>
      </c>
      <c r="E27" s="33"/>
    </row>
    <row r="28" spans="1:5" ht="12.75" hidden="1">
      <c r="A28" s="67" t="s">
        <v>32</v>
      </c>
      <c r="B28" s="67"/>
      <c r="C28" s="68"/>
      <c r="D28" s="68">
        <v>3.6</v>
      </c>
      <c r="E28" s="33"/>
    </row>
    <row r="29" spans="1:5" ht="12.75" hidden="1">
      <c r="A29" s="67" t="s">
        <v>11</v>
      </c>
      <c r="B29" s="67"/>
      <c r="C29" s="68"/>
      <c r="D29" s="68"/>
      <c r="E29" s="33"/>
    </row>
    <row r="30" spans="1:5" ht="12.75" hidden="1">
      <c r="A30" s="67" t="s">
        <v>34</v>
      </c>
      <c r="B30" s="67"/>
      <c r="C30" s="68"/>
      <c r="D30" s="68">
        <v>-0.6</v>
      </c>
      <c r="E30" s="33"/>
    </row>
    <row r="31" spans="1:5" ht="12.75" hidden="1">
      <c r="A31" s="67" t="s">
        <v>42</v>
      </c>
      <c r="B31" s="67"/>
      <c r="C31" s="68"/>
      <c r="D31" s="68"/>
      <c r="E31" s="33"/>
    </row>
    <row r="32" spans="1:5" ht="12.75" hidden="1">
      <c r="A32" s="67" t="s">
        <v>33</v>
      </c>
      <c r="B32" s="67"/>
      <c r="C32" s="68"/>
      <c r="D32" s="68"/>
      <c r="E32" s="33"/>
    </row>
    <row r="33" spans="1:5" ht="12.75" hidden="1">
      <c r="A33" s="67" t="s">
        <v>57</v>
      </c>
      <c r="B33" s="67"/>
      <c r="C33" s="68"/>
      <c r="D33" s="68">
        <v>0.8</v>
      </c>
      <c r="E33" s="33"/>
    </row>
    <row r="34" spans="1:5" ht="19.5" customHeight="1">
      <c r="A34" s="66" t="s">
        <v>13</v>
      </c>
      <c r="B34" s="66"/>
      <c r="C34" s="23">
        <f>C35+C40+C41+C42+C43+C44+C45+C46+C47</f>
        <v>1329</v>
      </c>
      <c r="D34" s="23">
        <f>D35+D40+D41+D42+D43+D44+D45+D46+D47</f>
        <v>2659.9</v>
      </c>
      <c r="E34" s="23">
        <f>D34/C34*100</f>
        <v>200.14296463506395</v>
      </c>
    </row>
    <row r="35" spans="1:5" ht="74.25" customHeight="1">
      <c r="A35" s="70" t="s">
        <v>27</v>
      </c>
      <c r="B35" s="70" t="s">
        <v>227</v>
      </c>
      <c r="C35" s="71">
        <f>C36+C39</f>
        <v>895</v>
      </c>
      <c r="D35" s="71">
        <f>D36+D39</f>
        <v>1391.4</v>
      </c>
      <c r="E35" s="39">
        <f>D35/C35*100</f>
        <v>155.463687150838</v>
      </c>
    </row>
    <row r="36" spans="1:5" ht="42.75" customHeight="1">
      <c r="A36" s="67" t="s">
        <v>14</v>
      </c>
      <c r="B36" s="67" t="s">
        <v>87</v>
      </c>
      <c r="C36" s="68">
        <f>SUM(C37:C38)</f>
        <v>895</v>
      </c>
      <c r="D36" s="68">
        <f>SUM(D37:D38)</f>
        <v>1259.4</v>
      </c>
      <c r="E36" s="39">
        <f>D36/C36*100</f>
        <v>140.7150837988827</v>
      </c>
    </row>
    <row r="37" spans="1:5" ht="15.75" customHeight="1">
      <c r="A37" s="76" t="s">
        <v>73</v>
      </c>
      <c r="B37" s="76" t="s">
        <v>118</v>
      </c>
      <c r="C37" s="74">
        <v>850</v>
      </c>
      <c r="D37" s="75">
        <v>834.8</v>
      </c>
      <c r="E37" s="39">
        <f>D37/C37*100</f>
        <v>98.21176470588235</v>
      </c>
    </row>
    <row r="38" spans="1:5" ht="15.75" customHeight="1">
      <c r="A38" s="76" t="s">
        <v>38</v>
      </c>
      <c r="B38" s="76" t="s">
        <v>88</v>
      </c>
      <c r="C38" s="74">
        <v>45</v>
      </c>
      <c r="D38" s="75">
        <v>424.6</v>
      </c>
      <c r="E38" s="39">
        <f>D38/C38*100</f>
        <v>943.5555555555557</v>
      </c>
    </row>
    <row r="39" spans="1:5" ht="52.5" customHeight="1">
      <c r="A39" s="67" t="s">
        <v>16</v>
      </c>
      <c r="B39" s="67" t="s">
        <v>228</v>
      </c>
      <c r="C39" s="68"/>
      <c r="D39" s="69">
        <v>132</v>
      </c>
      <c r="E39" s="39"/>
    </row>
    <row r="40" spans="1:5" ht="20.25" customHeight="1">
      <c r="A40" s="67" t="s">
        <v>74</v>
      </c>
      <c r="B40" s="67" t="s">
        <v>90</v>
      </c>
      <c r="C40" s="68"/>
      <c r="D40" s="69">
        <v>27.4</v>
      </c>
      <c r="E40" s="33"/>
    </row>
    <row r="41" spans="1:5" ht="18" customHeight="1">
      <c r="A41" s="67" t="s">
        <v>39</v>
      </c>
      <c r="B41" s="67" t="s">
        <v>229</v>
      </c>
      <c r="C41" s="68"/>
      <c r="D41" s="69">
        <v>44.8</v>
      </c>
      <c r="E41" s="33"/>
    </row>
    <row r="42" spans="1:5" ht="20.25" customHeight="1">
      <c r="A42" s="67" t="s">
        <v>40</v>
      </c>
      <c r="B42" s="67" t="s">
        <v>91</v>
      </c>
      <c r="C42" s="68">
        <v>263</v>
      </c>
      <c r="D42" s="69">
        <v>786.5</v>
      </c>
      <c r="E42" s="39">
        <f>D42/C42*100</f>
        <v>299.0494296577947</v>
      </c>
    </row>
    <row r="43" spans="1:5" ht="25.5">
      <c r="A43" s="67" t="s">
        <v>44</v>
      </c>
      <c r="B43" s="67" t="s">
        <v>120</v>
      </c>
      <c r="C43" s="68">
        <v>164</v>
      </c>
      <c r="D43" s="69">
        <v>227.7</v>
      </c>
      <c r="E43" s="39">
        <f>D43/C43*100</f>
        <v>138.84146341463415</v>
      </c>
    </row>
    <row r="44" spans="1:5" ht="64.5" customHeight="1">
      <c r="A44" s="67" t="s">
        <v>212</v>
      </c>
      <c r="B44" s="67" t="s">
        <v>230</v>
      </c>
      <c r="C44" s="68"/>
      <c r="D44" s="69">
        <v>3.1</v>
      </c>
      <c r="E44" s="33"/>
    </row>
    <row r="45" spans="1:5" ht="17.25" customHeight="1">
      <c r="A45" s="67" t="s">
        <v>21</v>
      </c>
      <c r="B45" s="67" t="s">
        <v>231</v>
      </c>
      <c r="C45" s="68"/>
      <c r="D45" s="69">
        <v>26.3</v>
      </c>
      <c r="E45" s="33"/>
    </row>
    <row r="46" spans="1:5" ht="25.5">
      <c r="A46" s="67" t="s">
        <v>59</v>
      </c>
      <c r="B46" s="67" t="s">
        <v>89</v>
      </c>
      <c r="C46" s="68"/>
      <c r="D46" s="69">
        <v>3.6</v>
      </c>
      <c r="E46" s="33"/>
    </row>
    <row r="47" spans="1:5" ht="15.75" customHeight="1">
      <c r="A47" s="67" t="s">
        <v>102</v>
      </c>
      <c r="B47" s="67" t="s">
        <v>232</v>
      </c>
      <c r="C47" s="68">
        <v>7</v>
      </c>
      <c r="D47" s="69">
        <v>149.1</v>
      </c>
      <c r="E47" s="39">
        <f>D47/C47*100</f>
        <v>2130</v>
      </c>
    </row>
    <row r="48" spans="1:5" ht="12.75">
      <c r="A48" s="66" t="s">
        <v>17</v>
      </c>
      <c r="B48" s="66"/>
      <c r="C48" s="23">
        <f>C14+C34</f>
        <v>37127</v>
      </c>
      <c r="D48" s="23">
        <f>D14+D34</f>
        <v>30464.2</v>
      </c>
      <c r="E48" s="23">
        <f>D48/C48*100</f>
        <v>82.0540307592857</v>
      </c>
    </row>
    <row r="49" spans="1:5" ht="21" customHeight="1">
      <c r="A49" s="77" t="s">
        <v>76</v>
      </c>
      <c r="B49" s="77" t="s">
        <v>233</v>
      </c>
      <c r="C49" s="39">
        <v>-665.2</v>
      </c>
      <c r="D49" s="39">
        <v>-665</v>
      </c>
      <c r="E49" s="39"/>
    </row>
    <row r="50" spans="1:5" ht="0.75" customHeight="1" hidden="1">
      <c r="A50" s="77" t="s">
        <v>213</v>
      </c>
      <c r="B50" s="77"/>
      <c r="C50" s="39"/>
      <c r="D50" s="39"/>
      <c r="E50" s="39"/>
    </row>
    <row r="51" spans="1:5" ht="18" customHeight="1">
      <c r="A51" s="70" t="s">
        <v>18</v>
      </c>
      <c r="B51" s="70" t="s">
        <v>234</v>
      </c>
      <c r="C51" s="71">
        <f>C52</f>
        <v>200606.59999999998</v>
      </c>
      <c r="D51" s="71">
        <f>D52</f>
        <v>142924.8</v>
      </c>
      <c r="E51" s="39">
        <f aca="true" t="shared" si="1" ref="E51:E66">D51/C51*100</f>
        <v>71.24630994194608</v>
      </c>
    </row>
    <row r="52" spans="1:5" ht="20.25" customHeight="1">
      <c r="A52" s="70" t="s">
        <v>28</v>
      </c>
      <c r="B52" s="70" t="s">
        <v>94</v>
      </c>
      <c r="C52" s="71">
        <f>C53+C54+C71+C95</f>
        <v>200606.59999999998</v>
      </c>
      <c r="D52" s="71">
        <f>D53+D54+D71+D95</f>
        <v>142924.8</v>
      </c>
      <c r="E52" s="39">
        <f t="shared" si="1"/>
        <v>71.24630994194608</v>
      </c>
    </row>
    <row r="53" spans="1:5" ht="35.25" customHeight="1">
      <c r="A53" s="70" t="s">
        <v>103</v>
      </c>
      <c r="B53" s="70" t="s">
        <v>92</v>
      </c>
      <c r="C53" s="65">
        <v>91119</v>
      </c>
      <c r="D53" s="71">
        <v>68339</v>
      </c>
      <c r="E53" s="39">
        <f t="shared" si="1"/>
        <v>74.99972563351221</v>
      </c>
    </row>
    <row r="54" spans="1:5" ht="14.25" customHeight="1">
      <c r="A54" s="70" t="s">
        <v>24</v>
      </c>
      <c r="B54" s="70" t="s">
        <v>123</v>
      </c>
      <c r="C54" s="71">
        <f>C55+C56+C63+C64+C65+C66+C67+C68+C69+C70</f>
        <v>24171.3</v>
      </c>
      <c r="D54" s="71">
        <f>D55+D56+D63+D64+D65+D66+D67+D68+D69+D70</f>
        <v>12501.599999999999</v>
      </c>
      <c r="E54" s="39">
        <f t="shared" si="1"/>
        <v>51.720842486750804</v>
      </c>
    </row>
    <row r="55" spans="1:5" ht="17.25" customHeight="1">
      <c r="A55" s="78" t="s">
        <v>29</v>
      </c>
      <c r="B55" s="78" t="s">
        <v>125</v>
      </c>
      <c r="C55" s="68">
        <v>736</v>
      </c>
      <c r="D55" s="69">
        <v>502.3</v>
      </c>
      <c r="E55" s="39">
        <f t="shared" si="1"/>
        <v>68.24728260869566</v>
      </c>
    </row>
    <row r="56" spans="1:5" ht="78" customHeight="1">
      <c r="A56" s="78" t="s">
        <v>104</v>
      </c>
      <c r="B56" s="78" t="s">
        <v>125</v>
      </c>
      <c r="C56" s="68">
        <f>SUM(C57:C62)</f>
        <v>12933</v>
      </c>
      <c r="D56" s="68">
        <f>SUM(D57:D62)</f>
        <v>4380</v>
      </c>
      <c r="E56" s="39">
        <f t="shared" si="1"/>
        <v>33.86685223845976</v>
      </c>
    </row>
    <row r="57" spans="1:5" ht="12.75">
      <c r="A57" s="78" t="s">
        <v>105</v>
      </c>
      <c r="B57" s="78" t="s">
        <v>125</v>
      </c>
      <c r="C57" s="68">
        <v>3420</v>
      </c>
      <c r="D57" s="69">
        <v>3420</v>
      </c>
      <c r="E57" s="39">
        <f t="shared" si="1"/>
        <v>100</v>
      </c>
    </row>
    <row r="58" spans="1:5" ht="12.75">
      <c r="A58" s="78" t="s">
        <v>106</v>
      </c>
      <c r="B58" s="78" t="s">
        <v>125</v>
      </c>
      <c r="C58" s="68">
        <v>360</v>
      </c>
      <c r="D58" s="69">
        <v>300</v>
      </c>
      <c r="E58" s="39">
        <f t="shared" si="1"/>
        <v>83.33333333333334</v>
      </c>
    </row>
    <row r="59" spans="1:5" ht="12.75">
      <c r="A59" s="78" t="s">
        <v>107</v>
      </c>
      <c r="B59" s="78" t="s">
        <v>125</v>
      </c>
      <c r="C59" s="68">
        <v>360</v>
      </c>
      <c r="D59" s="69">
        <v>300</v>
      </c>
      <c r="E59" s="39">
        <f t="shared" si="1"/>
        <v>83.33333333333334</v>
      </c>
    </row>
    <row r="60" spans="1:5" ht="12.75">
      <c r="A60" s="78" t="s">
        <v>108</v>
      </c>
      <c r="B60" s="78" t="s">
        <v>125</v>
      </c>
      <c r="C60" s="68">
        <v>270</v>
      </c>
      <c r="D60" s="69">
        <v>60</v>
      </c>
      <c r="E60" s="39">
        <f t="shared" si="1"/>
        <v>22.22222222222222</v>
      </c>
    </row>
    <row r="61" spans="1:5" ht="12.75">
      <c r="A61" s="78" t="s">
        <v>109</v>
      </c>
      <c r="B61" s="78" t="s">
        <v>125</v>
      </c>
      <c r="C61" s="68">
        <v>360</v>
      </c>
      <c r="D61" s="69">
        <v>300</v>
      </c>
      <c r="E61" s="39">
        <f t="shared" si="1"/>
        <v>83.33333333333334</v>
      </c>
    </row>
    <row r="62" spans="1:5" ht="12.75">
      <c r="A62" s="78" t="s">
        <v>110</v>
      </c>
      <c r="B62" s="78" t="s">
        <v>125</v>
      </c>
      <c r="C62" s="68">
        <v>8163</v>
      </c>
      <c r="D62" s="69"/>
      <c r="E62" s="39">
        <f t="shared" si="1"/>
        <v>0</v>
      </c>
    </row>
    <row r="63" spans="1:5" ht="43.5" customHeight="1">
      <c r="A63" s="78" t="s">
        <v>111</v>
      </c>
      <c r="B63" s="78" t="s">
        <v>125</v>
      </c>
      <c r="C63" s="68">
        <v>4417</v>
      </c>
      <c r="D63" s="69">
        <v>3232</v>
      </c>
      <c r="E63" s="39">
        <f t="shared" si="1"/>
        <v>73.17183608784242</v>
      </c>
    </row>
    <row r="64" spans="1:5" ht="25.5">
      <c r="A64" s="78" t="s">
        <v>112</v>
      </c>
      <c r="B64" s="78" t="s">
        <v>125</v>
      </c>
      <c r="C64" s="68">
        <v>464</v>
      </c>
      <c r="D64" s="69"/>
      <c r="E64" s="39">
        <f t="shared" si="1"/>
        <v>0</v>
      </c>
    </row>
    <row r="65" spans="1:5" ht="43.5" customHeight="1">
      <c r="A65" s="78" t="s">
        <v>113</v>
      </c>
      <c r="B65" s="78" t="s">
        <v>124</v>
      </c>
      <c r="C65" s="69">
        <v>893</v>
      </c>
      <c r="D65" s="69">
        <v>718</v>
      </c>
      <c r="E65" s="39">
        <f t="shared" si="1"/>
        <v>80.40313549832027</v>
      </c>
    </row>
    <row r="66" spans="1:5" ht="51">
      <c r="A66" s="78" t="s">
        <v>209</v>
      </c>
      <c r="B66" s="78" t="s">
        <v>125</v>
      </c>
      <c r="C66" s="69">
        <v>2112.5</v>
      </c>
      <c r="D66" s="69">
        <v>2112.5</v>
      </c>
      <c r="E66" s="39">
        <f t="shared" si="1"/>
        <v>100</v>
      </c>
    </row>
    <row r="67" spans="1:5" ht="41.25" customHeight="1">
      <c r="A67" s="78" t="s">
        <v>210</v>
      </c>
      <c r="B67" s="78" t="s">
        <v>125</v>
      </c>
      <c r="C67" s="69">
        <v>900</v>
      </c>
      <c r="D67" s="69"/>
      <c r="E67" s="39"/>
    </row>
    <row r="68" spans="1:5" ht="41.25" customHeight="1">
      <c r="A68" s="78" t="s">
        <v>221</v>
      </c>
      <c r="B68" s="78" t="s">
        <v>235</v>
      </c>
      <c r="C68" s="69">
        <v>543.8</v>
      </c>
      <c r="D68" s="69">
        <v>543.8</v>
      </c>
      <c r="E68" s="39">
        <f aca="true" t="shared" si="2" ref="E68:E86">D68/C68*100</f>
        <v>100</v>
      </c>
    </row>
    <row r="69" spans="1:5" ht="22.5" customHeight="1">
      <c r="A69" s="78" t="s">
        <v>220</v>
      </c>
      <c r="B69" s="78" t="s">
        <v>236</v>
      </c>
      <c r="C69" s="69">
        <v>1013</v>
      </c>
      <c r="D69" s="69">
        <v>1013</v>
      </c>
      <c r="E69" s="39">
        <f t="shared" si="2"/>
        <v>100</v>
      </c>
    </row>
    <row r="70" spans="1:5" ht="40.5" customHeight="1">
      <c r="A70" s="78" t="s">
        <v>225</v>
      </c>
      <c r="B70" s="78" t="s">
        <v>125</v>
      </c>
      <c r="C70" s="69">
        <v>159</v>
      </c>
      <c r="D70" s="69"/>
      <c r="E70" s="39"/>
    </row>
    <row r="71" spans="1:5" ht="25.5">
      <c r="A71" s="70" t="s">
        <v>19</v>
      </c>
      <c r="B71" s="70" t="s">
        <v>126</v>
      </c>
      <c r="C71" s="71">
        <f>SUM(C72:C94)</f>
        <v>84437.5</v>
      </c>
      <c r="D71" s="71">
        <f>SUM(D72:D93)</f>
        <v>61205.4</v>
      </c>
      <c r="E71" s="39">
        <f t="shared" si="2"/>
        <v>72.4860399703923</v>
      </c>
    </row>
    <row r="72" spans="1:5" ht="51">
      <c r="A72" s="67" t="s">
        <v>46</v>
      </c>
      <c r="B72" s="67" t="s">
        <v>132</v>
      </c>
      <c r="C72" s="68">
        <v>359</v>
      </c>
      <c r="D72" s="69">
        <v>269</v>
      </c>
      <c r="E72" s="39">
        <f t="shared" si="2"/>
        <v>74.93036211699165</v>
      </c>
    </row>
    <row r="73" spans="1:5" ht="56.25" customHeight="1">
      <c r="A73" s="67" t="s">
        <v>47</v>
      </c>
      <c r="B73" s="67" t="s">
        <v>132</v>
      </c>
      <c r="C73" s="68">
        <v>7</v>
      </c>
      <c r="D73" s="69">
        <v>7</v>
      </c>
      <c r="E73" s="39">
        <f t="shared" si="2"/>
        <v>100</v>
      </c>
    </row>
    <row r="74" spans="1:5" ht="57.75" customHeight="1">
      <c r="A74" s="67" t="s">
        <v>60</v>
      </c>
      <c r="B74" s="67" t="s">
        <v>132</v>
      </c>
      <c r="C74" s="68">
        <v>987</v>
      </c>
      <c r="D74" s="69">
        <v>741.5</v>
      </c>
      <c r="E74" s="39">
        <f t="shared" si="2"/>
        <v>75.12664640324215</v>
      </c>
    </row>
    <row r="75" spans="1:5" ht="22.5" customHeight="1">
      <c r="A75" s="67" t="s">
        <v>30</v>
      </c>
      <c r="B75" s="67" t="s">
        <v>132</v>
      </c>
      <c r="C75" s="69">
        <v>48943</v>
      </c>
      <c r="D75" s="69">
        <v>36854</v>
      </c>
      <c r="E75" s="39">
        <f t="shared" si="2"/>
        <v>75.29983858774493</v>
      </c>
    </row>
    <row r="76" spans="1:5" ht="44.25" customHeight="1">
      <c r="A76" s="67" t="s">
        <v>61</v>
      </c>
      <c r="B76" s="67" t="s">
        <v>132</v>
      </c>
      <c r="C76" s="68">
        <v>350</v>
      </c>
      <c r="D76" s="69">
        <v>262</v>
      </c>
      <c r="E76" s="39">
        <f t="shared" si="2"/>
        <v>74.85714285714286</v>
      </c>
    </row>
    <row r="77" spans="1:5" ht="33.75" customHeight="1">
      <c r="A77" s="67" t="s">
        <v>62</v>
      </c>
      <c r="B77" s="67" t="s">
        <v>132</v>
      </c>
      <c r="C77" s="68">
        <v>3901</v>
      </c>
      <c r="D77" s="69">
        <v>2925</v>
      </c>
      <c r="E77" s="39">
        <f t="shared" si="2"/>
        <v>74.98077416047167</v>
      </c>
    </row>
    <row r="78" spans="1:5" ht="38.25">
      <c r="A78" s="67" t="s">
        <v>114</v>
      </c>
      <c r="B78" s="67" t="s">
        <v>132</v>
      </c>
      <c r="C78" s="68">
        <v>300</v>
      </c>
      <c r="D78" s="69">
        <v>225</v>
      </c>
      <c r="E78" s="39">
        <f t="shared" si="2"/>
        <v>75</v>
      </c>
    </row>
    <row r="79" spans="1:5" ht="51">
      <c r="A79" s="67" t="s">
        <v>208</v>
      </c>
      <c r="B79" s="67" t="s">
        <v>132</v>
      </c>
      <c r="C79" s="68">
        <v>52</v>
      </c>
      <c r="D79" s="69">
        <v>29</v>
      </c>
      <c r="E79" s="39">
        <f t="shared" si="2"/>
        <v>55.769230769230774</v>
      </c>
    </row>
    <row r="80" spans="1:5" ht="45.75" customHeight="1">
      <c r="A80" s="78" t="s">
        <v>64</v>
      </c>
      <c r="B80" s="78" t="s">
        <v>128</v>
      </c>
      <c r="C80" s="68">
        <v>967</v>
      </c>
      <c r="D80" s="69">
        <v>726</v>
      </c>
      <c r="E80" s="39">
        <f t="shared" si="2"/>
        <v>75.0775594622544</v>
      </c>
    </row>
    <row r="81" spans="1:5" ht="25.5">
      <c r="A81" s="78" t="s">
        <v>65</v>
      </c>
      <c r="B81" s="78" t="s">
        <v>127</v>
      </c>
      <c r="C81" s="68">
        <v>320</v>
      </c>
      <c r="D81" s="69">
        <v>243.8</v>
      </c>
      <c r="E81" s="39">
        <f t="shared" si="2"/>
        <v>76.18750000000001</v>
      </c>
    </row>
    <row r="82" spans="1:5" ht="30" customHeight="1">
      <c r="A82" s="78" t="s">
        <v>68</v>
      </c>
      <c r="B82" s="78" t="s">
        <v>129</v>
      </c>
      <c r="C82" s="69">
        <v>810</v>
      </c>
      <c r="D82" s="69">
        <v>572</v>
      </c>
      <c r="E82" s="39">
        <f t="shared" si="2"/>
        <v>70.61728395061728</v>
      </c>
    </row>
    <row r="83" spans="1:5" ht="25.5">
      <c r="A83" s="78" t="s">
        <v>58</v>
      </c>
      <c r="B83" s="78" t="s">
        <v>130</v>
      </c>
      <c r="C83" s="69">
        <v>320.2</v>
      </c>
      <c r="D83" s="69">
        <v>320.2</v>
      </c>
      <c r="E83" s="39">
        <f t="shared" si="2"/>
        <v>100</v>
      </c>
    </row>
    <row r="84" spans="1:5" ht="16.5" customHeight="1">
      <c r="A84" s="78" t="s">
        <v>203</v>
      </c>
      <c r="B84" s="78" t="s">
        <v>237</v>
      </c>
      <c r="C84" s="69">
        <v>339</v>
      </c>
      <c r="D84" s="69">
        <v>125</v>
      </c>
      <c r="E84" s="39">
        <f t="shared" si="2"/>
        <v>36.87315634218289</v>
      </c>
    </row>
    <row r="85" spans="1:5" ht="39.75" customHeight="1">
      <c r="A85" s="78" t="s">
        <v>204</v>
      </c>
      <c r="B85" s="78" t="s">
        <v>238</v>
      </c>
      <c r="C85" s="69">
        <v>2339</v>
      </c>
      <c r="D85" s="69">
        <v>94.3</v>
      </c>
      <c r="E85" s="39">
        <f t="shared" si="2"/>
        <v>4.031637451902522</v>
      </c>
    </row>
    <row r="86" spans="1:5" ht="63" customHeight="1">
      <c r="A86" s="78" t="s">
        <v>205</v>
      </c>
      <c r="B86" s="78" t="s">
        <v>239</v>
      </c>
      <c r="C86" s="69">
        <v>3590</v>
      </c>
      <c r="D86" s="69">
        <v>3499.6</v>
      </c>
      <c r="E86" s="39">
        <f t="shared" si="2"/>
        <v>97.48189415041783</v>
      </c>
    </row>
    <row r="87" spans="1:5" ht="50.25" customHeight="1">
      <c r="A87" s="78" t="s">
        <v>206</v>
      </c>
      <c r="B87" s="78" t="s">
        <v>132</v>
      </c>
      <c r="C87" s="69">
        <v>1032</v>
      </c>
      <c r="D87" s="69"/>
      <c r="E87" s="51"/>
    </row>
    <row r="88" spans="1:5" ht="43.5" customHeight="1">
      <c r="A88" s="78" t="s">
        <v>222</v>
      </c>
      <c r="B88" s="78" t="s">
        <v>132</v>
      </c>
      <c r="C88" s="69">
        <v>3030</v>
      </c>
      <c r="D88" s="69">
        <v>2029</v>
      </c>
      <c r="E88" s="39">
        <f aca="true" t="shared" si="3" ref="E88:E97">D88/C88*100</f>
        <v>66.96369636963696</v>
      </c>
    </row>
    <row r="89" spans="1:5" ht="51">
      <c r="A89" s="78" t="s">
        <v>207</v>
      </c>
      <c r="B89" s="78" t="s">
        <v>132</v>
      </c>
      <c r="C89" s="69">
        <v>5315</v>
      </c>
      <c r="D89" s="69">
        <v>2202.2</v>
      </c>
      <c r="E89" s="39">
        <f t="shared" si="3"/>
        <v>41.43367826904986</v>
      </c>
    </row>
    <row r="90" spans="1:5" ht="25.5">
      <c r="A90" s="78" t="s">
        <v>211</v>
      </c>
      <c r="B90" s="78" t="s">
        <v>240</v>
      </c>
      <c r="C90" s="69">
        <v>3312</v>
      </c>
      <c r="D90" s="69">
        <v>3312</v>
      </c>
      <c r="E90" s="39">
        <f t="shared" si="3"/>
        <v>100</v>
      </c>
    </row>
    <row r="91" spans="1:5" ht="63.75">
      <c r="A91" s="78" t="s">
        <v>223</v>
      </c>
      <c r="B91" s="78" t="s">
        <v>132</v>
      </c>
      <c r="C91" s="69">
        <v>5807</v>
      </c>
      <c r="D91" s="69">
        <v>5631.5</v>
      </c>
      <c r="E91" s="39">
        <f t="shared" si="3"/>
        <v>96.97778543137593</v>
      </c>
    </row>
    <row r="92" spans="1:5" ht="139.5" customHeight="1">
      <c r="A92" s="138" t="s">
        <v>214</v>
      </c>
      <c r="B92" s="138" t="s">
        <v>241</v>
      </c>
      <c r="C92" s="69">
        <v>1134</v>
      </c>
      <c r="D92" s="69">
        <v>1134</v>
      </c>
      <c r="E92" s="39">
        <f t="shared" si="3"/>
        <v>100</v>
      </c>
    </row>
    <row r="93" spans="1:5" ht="42.75" customHeight="1">
      <c r="A93" s="78" t="s">
        <v>215</v>
      </c>
      <c r="B93" s="78" t="s">
        <v>242</v>
      </c>
      <c r="C93" s="69">
        <v>3.3</v>
      </c>
      <c r="D93" s="69">
        <v>3.3</v>
      </c>
      <c r="E93" s="39">
        <f t="shared" si="3"/>
        <v>100</v>
      </c>
    </row>
    <row r="94" spans="1:5" ht="19.5" customHeight="1">
      <c r="A94" s="78" t="s">
        <v>226</v>
      </c>
      <c r="B94" s="78" t="s">
        <v>243</v>
      </c>
      <c r="C94" s="69">
        <v>1220</v>
      </c>
      <c r="D94" s="69"/>
      <c r="E94" s="39"/>
    </row>
    <row r="95" spans="1:5" ht="17.25" customHeight="1">
      <c r="A95" s="79" t="s">
        <v>23</v>
      </c>
      <c r="B95" s="79" t="s">
        <v>244</v>
      </c>
      <c r="C95" s="71">
        <v>878.8</v>
      </c>
      <c r="D95" s="71">
        <v>878.8</v>
      </c>
      <c r="E95" s="39">
        <f t="shared" si="3"/>
        <v>100</v>
      </c>
    </row>
    <row r="96" spans="1:5" ht="16.5" customHeight="1">
      <c r="A96" s="70" t="s">
        <v>54</v>
      </c>
      <c r="B96" s="70" t="s">
        <v>131</v>
      </c>
      <c r="C96" s="71">
        <v>13799.9</v>
      </c>
      <c r="D96" s="71">
        <v>10280.1</v>
      </c>
      <c r="E96" s="39">
        <f t="shared" si="3"/>
        <v>74.49401807259474</v>
      </c>
    </row>
    <row r="97" spans="1:5" ht="19.5" customHeight="1">
      <c r="A97" s="70" t="s">
        <v>20</v>
      </c>
      <c r="B97" s="70" t="s">
        <v>133</v>
      </c>
      <c r="C97" s="71">
        <f>C48+C51+C49+C96</f>
        <v>250868.29999999996</v>
      </c>
      <c r="D97" s="71">
        <f>D48+D51+D49+D96</f>
        <v>183004.1</v>
      </c>
      <c r="E97" s="39">
        <f t="shared" si="3"/>
        <v>72.94827604763138</v>
      </c>
    </row>
  </sheetData>
  <sheetProtection/>
  <mergeCells count="11">
    <mergeCell ref="C1:E1"/>
    <mergeCell ref="C4:E4"/>
    <mergeCell ref="B2:E2"/>
    <mergeCell ref="B3:E3"/>
    <mergeCell ref="C5:E5"/>
    <mergeCell ref="A8:E10"/>
    <mergeCell ref="A12:A13"/>
    <mergeCell ref="C12:C13"/>
    <mergeCell ref="D12:D13"/>
    <mergeCell ref="E12:E13"/>
    <mergeCell ref="B12:B13"/>
  </mergeCells>
  <printOptions/>
  <pageMargins left="0.35" right="0.15" top="0.35" bottom="0.26" header="0.5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raifo20</dc:creator>
  <cp:keywords/>
  <dc:description/>
  <cp:lastModifiedBy>Наталья Анатольевна</cp:lastModifiedBy>
  <cp:lastPrinted>2009-03-11T07:37:24Z</cp:lastPrinted>
  <dcterms:created xsi:type="dcterms:W3CDTF">2007-04-05T12:13:56Z</dcterms:created>
  <dcterms:modified xsi:type="dcterms:W3CDTF">2009-03-19T12:17:03Z</dcterms:modified>
  <cp:category/>
  <cp:version/>
  <cp:contentType/>
  <cp:contentStatus/>
</cp:coreProperties>
</file>